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LBC\187 SLBC\Final Annexures\"/>
    </mc:Choice>
  </mc:AlternateContent>
  <xr:revisionPtr revIDLastSave="0" documentId="13_ncr:1_{EA915057-DEA5-4BCE-A898-984D51EB4654}" xr6:coauthVersionLast="47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MIS-I " sheetId="20" r:id="rId1"/>
    <sheet name="MIS-I PB+PV+RRB" sheetId="11" r:id="rId2"/>
    <sheet name="MIS-I Pub Sec Bk" sheetId="1" r:id="rId3"/>
    <sheet name="MIS-I Pvt Sec Bk" sheetId="5" r:id="rId4"/>
    <sheet name="MIS-I RRBs" sheetId="8" r:id="rId5"/>
    <sheet name="MIS-I Co-op. Bk" sheetId="14" r:id="rId6"/>
    <sheet name="MIS-I Finicial" sheetId="29" r:id="rId7"/>
    <sheet name="MIS-II" sheetId="21" r:id="rId8"/>
    <sheet name="MIS-II PB+PV+RRB" sheetId="12" r:id="rId9"/>
    <sheet name="MIS-II Pub Sec Bk" sheetId="2" r:id="rId10"/>
    <sheet name="MIS-II Pvt Sec Bk" sheetId="6" r:id="rId11"/>
    <sheet name="MIS-II RRBs" sheetId="9" r:id="rId12"/>
    <sheet name="MIS-II Co-op. Bk" sheetId="15" r:id="rId13"/>
    <sheet name="MIS-II Financial" sheetId="26" r:id="rId14"/>
    <sheet name="MIS-III" sheetId="22" r:id="rId15"/>
    <sheet name="MIS-III PB+PV+RRB" sheetId="13" r:id="rId16"/>
    <sheet name="MIS-III Pub Sec Bk" sheetId="3" r:id="rId17"/>
    <sheet name="MIS-III Pvt Sec Bk" sheetId="7" r:id="rId18"/>
    <sheet name="MIS-III RRBs" sheetId="10" r:id="rId19"/>
    <sheet name="MIS-III Co-op. Bk" sheetId="16" r:id="rId20"/>
    <sheet name="MIS-III Financial" sheetId="28" r:id="rId21"/>
  </sheets>
  <definedNames>
    <definedName name="_xlnm.Print_Area" localSheetId="0">'MIS-I '!$A$1:$D$35</definedName>
    <definedName name="_xlnm.Print_Area" localSheetId="5">'MIS-I Co-op. Bk'!$A$1:$D$35</definedName>
    <definedName name="_xlnm.Print_Area" localSheetId="6">'MIS-I Finicial'!$A$1:$D$35</definedName>
    <definedName name="_xlnm.Print_Area" localSheetId="1">'MIS-I PB+PV+RRB'!$A$1:$D$35</definedName>
    <definedName name="_xlnm.Print_Area" localSheetId="2">'MIS-I Pub Sec Bk'!$A$1:$D$35</definedName>
    <definedName name="_xlnm.Print_Area" localSheetId="3">'MIS-I Pvt Sec Bk'!$A$1:$D$35</definedName>
    <definedName name="_xlnm.Print_Area" localSheetId="4">'MIS-I RRBs'!$A$1:$D$35</definedName>
    <definedName name="_xlnm.Print_Area" localSheetId="7">'MIS-II'!$A$1:$F$35</definedName>
    <definedName name="_xlnm.Print_Area" localSheetId="12">'MIS-II Co-op. Bk'!$A$1:$F$35</definedName>
    <definedName name="_xlnm.Print_Area" localSheetId="13">'MIS-II Financial'!$A$1:$F$35</definedName>
    <definedName name="_xlnm.Print_Area" localSheetId="8">'MIS-II PB+PV+RRB'!$A$1:$F$35</definedName>
    <definedName name="_xlnm.Print_Area" localSheetId="9">'MIS-II Pub Sec Bk'!$A$1:$F$35</definedName>
    <definedName name="_xlnm.Print_Area" localSheetId="10">'MIS-II Pvt Sec Bk'!$A$1:$F$35</definedName>
    <definedName name="_xlnm.Print_Area" localSheetId="11">'MIS-II RRBs'!$A$1:$F$35</definedName>
    <definedName name="_xlnm.Print_Area" localSheetId="14">'MIS-III'!$A$1:$F$35</definedName>
    <definedName name="_xlnm.Print_Area" localSheetId="19">'MIS-III Co-op. Bk'!$A$1:$F$35</definedName>
    <definedName name="_xlnm.Print_Area" localSheetId="20">'MIS-III Financial'!$A$1:$F$35</definedName>
    <definedName name="_xlnm.Print_Area" localSheetId="15">'MIS-III PB+PV+RRB'!$A$1:$F$35</definedName>
    <definedName name="_xlnm.Print_Area" localSheetId="16">'MIS-III Pub Sec Bk'!$A$1:$F$35</definedName>
    <definedName name="_xlnm.Print_Area" localSheetId="17">'MIS-III Pvt Sec Bk'!$A$1:$F$35</definedName>
    <definedName name="_xlnm.Print_Area" localSheetId="18">'MIS-III RRBs'!$A$1:$F$35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28" l="1"/>
  <c r="F33" i="28" s="1"/>
  <c r="C33" i="28"/>
  <c r="E33" i="28" s="1"/>
  <c r="D32" i="28"/>
  <c r="F32" i="28" s="1"/>
  <c r="C32" i="28"/>
  <c r="E32" i="28" s="1"/>
  <c r="D31" i="28"/>
  <c r="F31" i="28" s="1"/>
  <c r="C31" i="28"/>
  <c r="E31" i="28" s="1"/>
  <c r="D30" i="28"/>
  <c r="C30" i="28"/>
  <c r="D29" i="28"/>
  <c r="F29" i="28" s="1"/>
  <c r="C29" i="28"/>
  <c r="E29" i="28" s="1"/>
  <c r="D27" i="28"/>
  <c r="F27" i="28" s="1"/>
  <c r="C27" i="28"/>
  <c r="E27" i="28" s="1"/>
  <c r="D25" i="28"/>
  <c r="F25" i="28" s="1"/>
  <c r="C25" i="28"/>
  <c r="E25" i="28" s="1"/>
  <c r="D24" i="28"/>
  <c r="F24" i="28" s="1"/>
  <c r="C24" i="28"/>
  <c r="E24" i="28" s="1"/>
  <c r="D23" i="28"/>
  <c r="F23" i="28" s="1"/>
  <c r="C23" i="28"/>
  <c r="E23" i="28" s="1"/>
  <c r="D22" i="28"/>
  <c r="F22" i="28" s="1"/>
  <c r="C22" i="28"/>
  <c r="E22" i="28" s="1"/>
  <c r="D21" i="28"/>
  <c r="C21" i="28"/>
  <c r="D20" i="28"/>
  <c r="F20" i="28" s="1"/>
  <c r="C20" i="28"/>
  <c r="E20" i="28" s="1"/>
  <c r="D19" i="28"/>
  <c r="F19" i="28" s="1"/>
  <c r="C19" i="28"/>
  <c r="E19" i="28" s="1"/>
  <c r="D18" i="28"/>
  <c r="F18" i="28" s="1"/>
  <c r="C18" i="28"/>
  <c r="E18" i="28" s="1"/>
  <c r="D17" i="28"/>
  <c r="F17" i="28" s="1"/>
  <c r="C17" i="28"/>
  <c r="E17" i="28" s="1"/>
  <c r="D16" i="28"/>
  <c r="F16" i="28" s="1"/>
  <c r="C16" i="28"/>
  <c r="E16" i="28" s="1"/>
  <c r="D14" i="28"/>
  <c r="F14" i="28" s="1"/>
  <c r="C14" i="28"/>
  <c r="E14" i="28" s="1"/>
  <c r="D13" i="28"/>
  <c r="F13" i="28" s="1"/>
  <c r="C13" i="28"/>
  <c r="E13" i="28" s="1"/>
  <c r="D12" i="28"/>
  <c r="F12" i="28" s="1"/>
  <c r="C12" i="28"/>
  <c r="E12" i="28" s="1"/>
  <c r="A5" i="28"/>
  <c r="E33" i="16"/>
  <c r="D33" i="16"/>
  <c r="F33" i="16" s="1"/>
  <c r="C33" i="16"/>
  <c r="D32" i="16"/>
  <c r="F32" i="16" s="1"/>
  <c r="C32" i="16"/>
  <c r="E32" i="16" s="1"/>
  <c r="E31" i="16"/>
  <c r="D31" i="16"/>
  <c r="F31" i="16" s="1"/>
  <c r="C31" i="16"/>
  <c r="D30" i="16"/>
  <c r="F30" i="16" s="1"/>
  <c r="C30" i="16"/>
  <c r="E30" i="16" s="1"/>
  <c r="E29" i="16"/>
  <c r="D29" i="16"/>
  <c r="F29" i="16" s="1"/>
  <c r="C29" i="16"/>
  <c r="D27" i="16"/>
  <c r="F27" i="16" s="1"/>
  <c r="C27" i="16"/>
  <c r="E27" i="16" s="1"/>
  <c r="D25" i="16"/>
  <c r="F25" i="16" s="1"/>
  <c r="C25" i="16"/>
  <c r="E25" i="16" s="1"/>
  <c r="E24" i="16"/>
  <c r="D24" i="16"/>
  <c r="F24" i="16" s="1"/>
  <c r="C24" i="16"/>
  <c r="D23" i="16"/>
  <c r="F23" i="16" s="1"/>
  <c r="C23" i="16"/>
  <c r="E23" i="16" s="1"/>
  <c r="E22" i="16"/>
  <c r="D22" i="16"/>
  <c r="F22" i="16" s="1"/>
  <c r="C22" i="16"/>
  <c r="D21" i="16"/>
  <c r="F21" i="16" s="1"/>
  <c r="C21" i="16"/>
  <c r="E21" i="16" s="1"/>
  <c r="E20" i="16"/>
  <c r="D20" i="16"/>
  <c r="F20" i="16" s="1"/>
  <c r="C20" i="16"/>
  <c r="D19" i="16"/>
  <c r="F19" i="16" s="1"/>
  <c r="C19" i="16"/>
  <c r="E19" i="16" s="1"/>
  <c r="E18" i="16"/>
  <c r="D18" i="16"/>
  <c r="F18" i="16" s="1"/>
  <c r="C18" i="16"/>
  <c r="D17" i="16"/>
  <c r="F17" i="16" s="1"/>
  <c r="C17" i="16"/>
  <c r="E17" i="16" s="1"/>
  <c r="E16" i="16"/>
  <c r="D16" i="16"/>
  <c r="F16" i="16" s="1"/>
  <c r="C16" i="16"/>
  <c r="E14" i="16"/>
  <c r="D14" i="16"/>
  <c r="F14" i="16" s="1"/>
  <c r="C14" i="16"/>
  <c r="D13" i="16"/>
  <c r="F13" i="16" s="1"/>
  <c r="C13" i="16"/>
  <c r="E13" i="16" s="1"/>
  <c r="E12" i="16"/>
  <c r="D12" i="16"/>
  <c r="F12" i="16" s="1"/>
  <c r="C12" i="16"/>
  <c r="A5" i="16"/>
  <c r="F33" i="10"/>
  <c r="E33" i="10"/>
  <c r="D33" i="10"/>
  <c r="C33" i="10"/>
  <c r="D32" i="10"/>
  <c r="F32" i="10" s="1"/>
  <c r="C32" i="10"/>
  <c r="E32" i="10" s="1"/>
  <c r="F31" i="10"/>
  <c r="E31" i="10"/>
  <c r="D31" i="10"/>
  <c r="C31" i="10"/>
  <c r="D30" i="10"/>
  <c r="F30" i="10" s="1"/>
  <c r="C30" i="10"/>
  <c r="E30" i="10" s="1"/>
  <c r="F29" i="10"/>
  <c r="E29" i="10"/>
  <c r="D29" i="10"/>
  <c r="C29" i="10"/>
  <c r="D27" i="10"/>
  <c r="F27" i="10" s="1"/>
  <c r="C27" i="10"/>
  <c r="E27" i="10" s="1"/>
  <c r="D25" i="10"/>
  <c r="F25" i="10" s="1"/>
  <c r="C25" i="10"/>
  <c r="E25" i="10" s="1"/>
  <c r="F24" i="10"/>
  <c r="E24" i="10"/>
  <c r="D24" i="10"/>
  <c r="C24" i="10"/>
  <c r="D23" i="10"/>
  <c r="F23" i="10" s="1"/>
  <c r="C23" i="10"/>
  <c r="E23" i="10" s="1"/>
  <c r="F22" i="10"/>
  <c r="E22" i="10"/>
  <c r="D22" i="10"/>
  <c r="C22" i="10"/>
  <c r="D21" i="10"/>
  <c r="F21" i="10" s="1"/>
  <c r="C21" i="10"/>
  <c r="E21" i="10" s="1"/>
  <c r="F20" i="10"/>
  <c r="E20" i="10"/>
  <c r="D20" i="10"/>
  <c r="C20" i="10"/>
  <c r="D19" i="10"/>
  <c r="F19" i="10" s="1"/>
  <c r="C19" i="10"/>
  <c r="E19" i="10" s="1"/>
  <c r="F18" i="10"/>
  <c r="E18" i="10"/>
  <c r="D18" i="10"/>
  <c r="C18" i="10"/>
  <c r="D17" i="10"/>
  <c r="F17" i="10" s="1"/>
  <c r="C17" i="10"/>
  <c r="E17" i="10" s="1"/>
  <c r="F16" i="10"/>
  <c r="E16" i="10"/>
  <c r="D16" i="10"/>
  <c r="C16" i="10"/>
  <c r="F14" i="10"/>
  <c r="E14" i="10"/>
  <c r="D14" i="10"/>
  <c r="C14" i="10"/>
  <c r="D13" i="10"/>
  <c r="F13" i="10" s="1"/>
  <c r="C13" i="10"/>
  <c r="E13" i="10" s="1"/>
  <c r="F12" i="10"/>
  <c r="E12" i="10"/>
  <c r="D12" i="10"/>
  <c r="C12" i="10"/>
  <c r="A5" i="10"/>
  <c r="F33" i="7"/>
  <c r="D33" i="7"/>
  <c r="C33" i="7"/>
  <c r="E33" i="7" s="1"/>
  <c r="D32" i="7"/>
  <c r="F32" i="7" s="1"/>
  <c r="C32" i="7"/>
  <c r="E32" i="7" s="1"/>
  <c r="F31" i="7"/>
  <c r="D31" i="7"/>
  <c r="C31" i="7"/>
  <c r="E31" i="7" s="1"/>
  <c r="D30" i="7"/>
  <c r="F30" i="7" s="1"/>
  <c r="C30" i="7"/>
  <c r="E30" i="7" s="1"/>
  <c r="F29" i="7"/>
  <c r="D29" i="7"/>
  <c r="C29" i="7"/>
  <c r="E29" i="7" s="1"/>
  <c r="D27" i="7"/>
  <c r="F27" i="7" s="1"/>
  <c r="C27" i="7"/>
  <c r="E27" i="7" s="1"/>
  <c r="D25" i="7"/>
  <c r="F25" i="7" s="1"/>
  <c r="C25" i="7"/>
  <c r="E25" i="7" s="1"/>
  <c r="F24" i="7"/>
  <c r="D24" i="7"/>
  <c r="C24" i="7"/>
  <c r="E24" i="7" s="1"/>
  <c r="D23" i="7"/>
  <c r="F23" i="7" s="1"/>
  <c r="C23" i="7"/>
  <c r="E23" i="7" s="1"/>
  <c r="F22" i="7"/>
  <c r="D22" i="7"/>
  <c r="C22" i="7"/>
  <c r="E22" i="7" s="1"/>
  <c r="D21" i="7"/>
  <c r="F21" i="7" s="1"/>
  <c r="C21" i="7"/>
  <c r="E21" i="7" s="1"/>
  <c r="F20" i="7"/>
  <c r="D20" i="7"/>
  <c r="C20" i="7"/>
  <c r="E20" i="7" s="1"/>
  <c r="D19" i="7"/>
  <c r="F19" i="7" s="1"/>
  <c r="C19" i="7"/>
  <c r="E19" i="7" s="1"/>
  <c r="F18" i="7"/>
  <c r="D18" i="7"/>
  <c r="C18" i="7"/>
  <c r="E18" i="7" s="1"/>
  <c r="D17" i="7"/>
  <c r="F17" i="7" s="1"/>
  <c r="C17" i="7"/>
  <c r="E17" i="7" s="1"/>
  <c r="F16" i="7"/>
  <c r="D16" i="7"/>
  <c r="C16" i="7"/>
  <c r="E16" i="7" s="1"/>
  <c r="C15" i="7"/>
  <c r="F14" i="7"/>
  <c r="D14" i="7"/>
  <c r="C14" i="7"/>
  <c r="E14" i="7" s="1"/>
  <c r="D13" i="7"/>
  <c r="F13" i="7" s="1"/>
  <c r="C13" i="7"/>
  <c r="E13" i="7" s="1"/>
  <c r="F12" i="7"/>
  <c r="D12" i="7"/>
  <c r="C12" i="7"/>
  <c r="E12" i="7" s="1"/>
  <c r="A5" i="7"/>
  <c r="D34" i="3"/>
  <c r="D33" i="3"/>
  <c r="F33" i="3" s="1"/>
  <c r="C33" i="3"/>
  <c r="E33" i="3" s="1"/>
  <c r="D32" i="3"/>
  <c r="F32" i="3" s="1"/>
  <c r="C32" i="3"/>
  <c r="E32" i="3" s="1"/>
  <c r="D31" i="3"/>
  <c r="F31" i="3" s="1"/>
  <c r="C31" i="3"/>
  <c r="E31" i="3" s="1"/>
  <c r="D30" i="3"/>
  <c r="F30" i="3" s="1"/>
  <c r="C30" i="3"/>
  <c r="E30" i="3" s="1"/>
  <c r="D29" i="3"/>
  <c r="F29" i="3" s="1"/>
  <c r="C29" i="3"/>
  <c r="E29" i="3" s="1"/>
  <c r="D27" i="3"/>
  <c r="F27" i="3" s="1"/>
  <c r="C27" i="3"/>
  <c r="E27" i="3" s="1"/>
  <c r="D25" i="3"/>
  <c r="F25" i="3" s="1"/>
  <c r="C25" i="3"/>
  <c r="E25" i="3" s="1"/>
  <c r="D24" i="3"/>
  <c r="F24" i="3" s="1"/>
  <c r="C24" i="3"/>
  <c r="E24" i="3" s="1"/>
  <c r="D23" i="3"/>
  <c r="F23" i="3" s="1"/>
  <c r="C23" i="3"/>
  <c r="E23" i="3" s="1"/>
  <c r="D22" i="3"/>
  <c r="F22" i="3" s="1"/>
  <c r="C22" i="3"/>
  <c r="E22" i="3" s="1"/>
  <c r="D21" i="3"/>
  <c r="F21" i="3" s="1"/>
  <c r="C21" i="3"/>
  <c r="E21" i="3" s="1"/>
  <c r="D20" i="3"/>
  <c r="F20" i="3" s="1"/>
  <c r="C20" i="3"/>
  <c r="E20" i="3" s="1"/>
  <c r="D19" i="3"/>
  <c r="F19" i="3" s="1"/>
  <c r="C19" i="3"/>
  <c r="E19" i="3" s="1"/>
  <c r="D18" i="3"/>
  <c r="F18" i="3" s="1"/>
  <c r="C18" i="3"/>
  <c r="E18" i="3" s="1"/>
  <c r="D17" i="3"/>
  <c r="F17" i="3" s="1"/>
  <c r="C17" i="3"/>
  <c r="E17" i="3" s="1"/>
  <c r="D16" i="3"/>
  <c r="F16" i="3" s="1"/>
  <c r="C16" i="3"/>
  <c r="E16" i="3" s="1"/>
  <c r="D14" i="3"/>
  <c r="F14" i="3" s="1"/>
  <c r="C14" i="3"/>
  <c r="E14" i="3" s="1"/>
  <c r="D13" i="3"/>
  <c r="F13" i="3" s="1"/>
  <c r="C13" i="3"/>
  <c r="E13" i="3" s="1"/>
  <c r="D12" i="3"/>
  <c r="F12" i="3" s="1"/>
  <c r="C12" i="3"/>
  <c r="E12" i="3" s="1"/>
  <c r="A5" i="3"/>
  <c r="E32" i="13"/>
  <c r="D32" i="13"/>
  <c r="D25" i="13"/>
  <c r="E23" i="13"/>
  <c r="D23" i="13"/>
  <c r="D17" i="13"/>
  <c r="A5" i="13"/>
  <c r="C30" i="22"/>
  <c r="F27" i="22"/>
  <c r="F21" i="22"/>
  <c r="F17" i="22"/>
  <c r="C17" i="22"/>
  <c r="E17" i="22" s="1"/>
  <c r="C13" i="22"/>
  <c r="F34" i="26"/>
  <c r="E34" i="26"/>
  <c r="D34" i="26"/>
  <c r="C34" i="26"/>
  <c r="F15" i="26"/>
  <c r="E15" i="26"/>
  <c r="D15" i="26"/>
  <c r="C15" i="26"/>
  <c r="F11" i="26"/>
  <c r="E11" i="26"/>
  <c r="D11" i="26"/>
  <c r="D26" i="26" s="1"/>
  <c r="C11" i="26"/>
  <c r="C26" i="26" s="1"/>
  <c r="A5" i="26"/>
  <c r="F35" i="15"/>
  <c r="D35" i="15"/>
  <c r="F34" i="15"/>
  <c r="E34" i="15"/>
  <c r="D34" i="15"/>
  <c r="C34" i="15"/>
  <c r="F26" i="15"/>
  <c r="D26" i="15"/>
  <c r="F15" i="15"/>
  <c r="E15" i="15"/>
  <c r="D15" i="15"/>
  <c r="C15" i="15"/>
  <c r="F11" i="15"/>
  <c r="E11" i="15"/>
  <c r="E26" i="15" s="1"/>
  <c r="E35" i="15" s="1"/>
  <c r="D11" i="15"/>
  <c r="C11" i="15"/>
  <c r="F34" i="9"/>
  <c r="E34" i="9"/>
  <c r="D34" i="9"/>
  <c r="C34" i="9"/>
  <c r="F15" i="9"/>
  <c r="E15" i="9"/>
  <c r="D15" i="9"/>
  <c r="C15" i="9"/>
  <c r="F11" i="9"/>
  <c r="F26" i="9" s="1"/>
  <c r="F35" i="9" s="1"/>
  <c r="E11" i="9"/>
  <c r="D11" i="9"/>
  <c r="C11" i="9"/>
  <c r="C26" i="9" s="1"/>
  <c r="F34" i="6"/>
  <c r="E34" i="6"/>
  <c r="D34" i="6"/>
  <c r="C34" i="6"/>
  <c r="F15" i="6"/>
  <c r="E15" i="6"/>
  <c r="D15" i="6"/>
  <c r="F15" i="7" s="1"/>
  <c r="C15" i="6"/>
  <c r="E15" i="7" s="1"/>
  <c r="F11" i="6"/>
  <c r="F26" i="6" s="1"/>
  <c r="F35" i="6" s="1"/>
  <c r="E11" i="6"/>
  <c r="D11" i="6"/>
  <c r="C11" i="6"/>
  <c r="A5" i="6"/>
  <c r="A5" i="9" s="1"/>
  <c r="A5" i="15" s="1"/>
  <c r="F35" i="2"/>
  <c r="E35" i="2"/>
  <c r="F34" i="2"/>
  <c r="E34" i="2"/>
  <c r="D34" i="2"/>
  <c r="C34" i="2"/>
  <c r="F26" i="2"/>
  <c r="E26" i="2"/>
  <c r="F15" i="2"/>
  <c r="E15" i="2"/>
  <c r="D15" i="2"/>
  <c r="C15" i="2"/>
  <c r="F11" i="2"/>
  <c r="E11" i="2"/>
  <c r="D11" i="2"/>
  <c r="C11" i="2"/>
  <c r="F34" i="12"/>
  <c r="F33" i="12"/>
  <c r="E33" i="12"/>
  <c r="D33" i="12"/>
  <c r="F33" i="13" s="1"/>
  <c r="C33" i="12"/>
  <c r="E33" i="13" s="1"/>
  <c r="F32" i="12"/>
  <c r="F32" i="21" s="1"/>
  <c r="E32" i="12"/>
  <c r="E32" i="21" s="1"/>
  <c r="D32" i="12"/>
  <c r="C32" i="12"/>
  <c r="F31" i="12"/>
  <c r="E31" i="12"/>
  <c r="D31" i="12"/>
  <c r="C31" i="12"/>
  <c r="F30" i="12"/>
  <c r="F30" i="21" s="1"/>
  <c r="F34" i="21" s="1"/>
  <c r="E30" i="12"/>
  <c r="E30" i="21" s="1"/>
  <c r="D30" i="12"/>
  <c r="C30" i="12"/>
  <c r="E30" i="13" s="1"/>
  <c r="F29" i="12"/>
  <c r="E29" i="12"/>
  <c r="D29" i="12"/>
  <c r="D34" i="12" s="1"/>
  <c r="C29" i="12"/>
  <c r="F27" i="12"/>
  <c r="F27" i="21" s="1"/>
  <c r="E27" i="12"/>
  <c r="E27" i="21" s="1"/>
  <c r="D27" i="12"/>
  <c r="C27" i="12"/>
  <c r="E27" i="13" s="1"/>
  <c r="F25" i="12"/>
  <c r="E25" i="12"/>
  <c r="E25" i="21" s="1"/>
  <c r="D25" i="12"/>
  <c r="C25" i="12"/>
  <c r="C25" i="21" s="1"/>
  <c r="E25" i="22" s="1"/>
  <c r="F24" i="12"/>
  <c r="E24" i="12"/>
  <c r="D24" i="12"/>
  <c r="C24" i="12"/>
  <c r="F23" i="12"/>
  <c r="E23" i="12"/>
  <c r="E23" i="21" s="1"/>
  <c r="D23" i="12"/>
  <c r="C23" i="12"/>
  <c r="C23" i="21" s="1"/>
  <c r="E23" i="22" s="1"/>
  <c r="F22" i="12"/>
  <c r="E22" i="12"/>
  <c r="D22" i="12"/>
  <c r="C22" i="12"/>
  <c r="F21" i="12"/>
  <c r="E21" i="12"/>
  <c r="E21" i="21" s="1"/>
  <c r="D21" i="12"/>
  <c r="C21" i="12"/>
  <c r="E21" i="13" s="1"/>
  <c r="F20" i="12"/>
  <c r="E20" i="12"/>
  <c r="D20" i="12"/>
  <c r="C20" i="12"/>
  <c r="F19" i="12"/>
  <c r="E19" i="12"/>
  <c r="E19" i="21" s="1"/>
  <c r="D19" i="12"/>
  <c r="C19" i="12"/>
  <c r="E19" i="13" s="1"/>
  <c r="F18" i="12"/>
  <c r="E18" i="12"/>
  <c r="D18" i="12"/>
  <c r="C18" i="12"/>
  <c r="F17" i="12"/>
  <c r="E17" i="12"/>
  <c r="E17" i="21" s="1"/>
  <c r="D17" i="12"/>
  <c r="C17" i="12"/>
  <c r="C15" i="12" s="1"/>
  <c r="F16" i="12"/>
  <c r="E16" i="12"/>
  <c r="D16" i="12"/>
  <c r="D15" i="12" s="1"/>
  <c r="C16" i="12"/>
  <c r="F15" i="12"/>
  <c r="E15" i="12"/>
  <c r="F14" i="12"/>
  <c r="E14" i="12"/>
  <c r="D14" i="12"/>
  <c r="F14" i="13" s="1"/>
  <c r="C14" i="12"/>
  <c r="F13" i="12"/>
  <c r="E13" i="12"/>
  <c r="E13" i="21" s="1"/>
  <c r="D13" i="12"/>
  <c r="C13" i="12"/>
  <c r="E13" i="13" s="1"/>
  <c r="F12" i="12"/>
  <c r="E12" i="12"/>
  <c r="D12" i="12"/>
  <c r="D11" i="12" s="1"/>
  <c r="C12" i="12"/>
  <c r="F11" i="12"/>
  <c r="F26" i="12" s="1"/>
  <c r="E11" i="12"/>
  <c r="A5" i="12"/>
  <c r="F33" i="21"/>
  <c r="E33" i="21"/>
  <c r="D33" i="21"/>
  <c r="C33" i="21"/>
  <c r="D32" i="21"/>
  <c r="F32" i="22" s="1"/>
  <c r="C32" i="21"/>
  <c r="E32" i="22" s="1"/>
  <c r="F31" i="21"/>
  <c r="E31" i="21"/>
  <c r="D31" i="21"/>
  <c r="C31" i="21"/>
  <c r="D30" i="21"/>
  <c r="F30" i="22" s="1"/>
  <c r="C30" i="21"/>
  <c r="E30" i="22" s="1"/>
  <c r="F29" i="21"/>
  <c r="E29" i="21"/>
  <c r="D29" i="21"/>
  <c r="C29" i="21"/>
  <c r="D27" i="21"/>
  <c r="C27" i="21"/>
  <c r="F25" i="21"/>
  <c r="D25" i="21"/>
  <c r="F25" i="22" s="1"/>
  <c r="F24" i="21"/>
  <c r="E24" i="21"/>
  <c r="D24" i="21"/>
  <c r="F24" i="22" s="1"/>
  <c r="C24" i="21"/>
  <c r="E24" i="22" s="1"/>
  <c r="F23" i="21"/>
  <c r="D23" i="21"/>
  <c r="F23" i="22" s="1"/>
  <c r="F22" i="21"/>
  <c r="E22" i="21"/>
  <c r="D22" i="21"/>
  <c r="C22" i="21"/>
  <c r="F21" i="21"/>
  <c r="D21" i="21"/>
  <c r="C21" i="21"/>
  <c r="F20" i="21"/>
  <c r="E20" i="21"/>
  <c r="D20" i="21"/>
  <c r="C20" i="21"/>
  <c r="F19" i="21"/>
  <c r="D19" i="21"/>
  <c r="F19" i="22" s="1"/>
  <c r="C19" i="21"/>
  <c r="F18" i="21"/>
  <c r="E18" i="21"/>
  <c r="D18" i="21"/>
  <c r="C18" i="21"/>
  <c r="F17" i="21"/>
  <c r="F15" i="21" s="1"/>
  <c r="D17" i="21"/>
  <c r="D15" i="21" s="1"/>
  <c r="C17" i="21"/>
  <c r="C15" i="21" s="1"/>
  <c r="F16" i="21"/>
  <c r="E16" i="21"/>
  <c r="E15" i="21" s="1"/>
  <c r="D16" i="21"/>
  <c r="C16" i="21"/>
  <c r="F14" i="21"/>
  <c r="E14" i="21"/>
  <c r="D14" i="21"/>
  <c r="C14" i="21"/>
  <c r="F13" i="21"/>
  <c r="F11" i="21" s="1"/>
  <c r="D13" i="21"/>
  <c r="D11" i="21" s="1"/>
  <c r="F12" i="21"/>
  <c r="E12" i="21"/>
  <c r="E11" i="21" s="1"/>
  <c r="D12" i="21"/>
  <c r="F12" i="22" s="1"/>
  <c r="C12" i="21"/>
  <c r="E12" i="22" s="1"/>
  <c r="A6" i="21"/>
  <c r="D34" i="29"/>
  <c r="D34" i="28" s="1"/>
  <c r="C34" i="29"/>
  <c r="C34" i="28" s="1"/>
  <c r="C26" i="29"/>
  <c r="D15" i="29"/>
  <c r="D15" i="28" s="1"/>
  <c r="C15" i="29"/>
  <c r="C15" i="28" s="1"/>
  <c r="D11" i="29"/>
  <c r="C11" i="29"/>
  <c r="C11" i="28" s="1"/>
  <c r="D34" i="14"/>
  <c r="D34" i="16" s="1"/>
  <c r="C34" i="14"/>
  <c r="C34" i="16" s="1"/>
  <c r="D15" i="14"/>
  <c r="D15" i="16" s="1"/>
  <c r="C15" i="14"/>
  <c r="C15" i="16" s="1"/>
  <c r="D11" i="14"/>
  <c r="C11" i="14"/>
  <c r="D34" i="8"/>
  <c r="D34" i="10" s="1"/>
  <c r="C34" i="8"/>
  <c r="C34" i="10" s="1"/>
  <c r="D15" i="8"/>
  <c r="D15" i="10" s="1"/>
  <c r="C15" i="8"/>
  <c r="C15" i="10" s="1"/>
  <c r="D11" i="8"/>
  <c r="D11" i="10" s="1"/>
  <c r="C11" i="8"/>
  <c r="C11" i="10" s="1"/>
  <c r="D34" i="5"/>
  <c r="D34" i="7" s="1"/>
  <c r="C34" i="5"/>
  <c r="C34" i="7" s="1"/>
  <c r="D15" i="5"/>
  <c r="D15" i="7" s="1"/>
  <c r="C15" i="5"/>
  <c r="D11" i="5"/>
  <c r="D11" i="7" s="1"/>
  <c r="C11" i="5"/>
  <c r="C26" i="5" s="1"/>
  <c r="A5" i="5"/>
  <c r="A5" i="8" s="1"/>
  <c r="A5" i="14" s="1"/>
  <c r="A5" i="29" s="1"/>
  <c r="D34" i="1"/>
  <c r="C34" i="1"/>
  <c r="C34" i="3" s="1"/>
  <c r="D15" i="1"/>
  <c r="D15" i="3" s="1"/>
  <c r="C15" i="1"/>
  <c r="C15" i="3" s="1"/>
  <c r="D11" i="1"/>
  <c r="D26" i="1" s="1"/>
  <c r="D26" i="3" s="1"/>
  <c r="C11" i="1"/>
  <c r="C26" i="1" s="1"/>
  <c r="C26" i="3" s="1"/>
  <c r="D33" i="11"/>
  <c r="D33" i="13" s="1"/>
  <c r="C33" i="11"/>
  <c r="C33" i="13" s="1"/>
  <c r="D32" i="11"/>
  <c r="C32" i="11"/>
  <c r="C32" i="13" s="1"/>
  <c r="D31" i="11"/>
  <c r="D31" i="13" s="1"/>
  <c r="C31" i="11"/>
  <c r="C31" i="13" s="1"/>
  <c r="D30" i="11"/>
  <c r="D30" i="13" s="1"/>
  <c r="C30" i="11"/>
  <c r="C30" i="13" s="1"/>
  <c r="D29" i="11"/>
  <c r="C29" i="11"/>
  <c r="D27" i="11"/>
  <c r="D27" i="13" s="1"/>
  <c r="C27" i="11"/>
  <c r="C27" i="13" s="1"/>
  <c r="D25" i="11"/>
  <c r="C25" i="11"/>
  <c r="C25" i="13" s="1"/>
  <c r="D24" i="11"/>
  <c r="D24" i="13" s="1"/>
  <c r="C24" i="11"/>
  <c r="C24" i="13" s="1"/>
  <c r="D23" i="11"/>
  <c r="C23" i="11"/>
  <c r="C23" i="13" s="1"/>
  <c r="D22" i="11"/>
  <c r="D22" i="13" s="1"/>
  <c r="C22" i="11"/>
  <c r="C22" i="13" s="1"/>
  <c r="D21" i="11"/>
  <c r="D21" i="13" s="1"/>
  <c r="C21" i="11"/>
  <c r="C21" i="13" s="1"/>
  <c r="D20" i="11"/>
  <c r="D20" i="13" s="1"/>
  <c r="C20" i="11"/>
  <c r="C20" i="13" s="1"/>
  <c r="D19" i="11"/>
  <c r="D19" i="13" s="1"/>
  <c r="C19" i="11"/>
  <c r="C19" i="13" s="1"/>
  <c r="D18" i="11"/>
  <c r="D18" i="13" s="1"/>
  <c r="C18" i="11"/>
  <c r="C18" i="13" s="1"/>
  <c r="D17" i="11"/>
  <c r="C17" i="11"/>
  <c r="C17" i="13" s="1"/>
  <c r="D16" i="11"/>
  <c r="D16" i="13" s="1"/>
  <c r="C16" i="11"/>
  <c r="C16" i="13" s="1"/>
  <c r="D14" i="11"/>
  <c r="D14" i="13" s="1"/>
  <c r="C14" i="11"/>
  <c r="C14" i="13" s="1"/>
  <c r="D13" i="11"/>
  <c r="D13" i="13" s="1"/>
  <c r="C13" i="11"/>
  <c r="C13" i="13" s="1"/>
  <c r="D12" i="11"/>
  <c r="D12" i="13" s="1"/>
  <c r="C12" i="11"/>
  <c r="C12" i="13" s="1"/>
  <c r="A5" i="11"/>
  <c r="D33" i="20"/>
  <c r="D33" i="22" s="1"/>
  <c r="C33" i="20"/>
  <c r="C33" i="22" s="1"/>
  <c r="D32" i="20"/>
  <c r="D32" i="22" s="1"/>
  <c r="C32" i="20"/>
  <c r="C32" i="22" s="1"/>
  <c r="D31" i="20"/>
  <c r="D31" i="22" s="1"/>
  <c r="D30" i="20"/>
  <c r="D30" i="22" s="1"/>
  <c r="C30" i="20"/>
  <c r="D29" i="20"/>
  <c r="D29" i="22" s="1"/>
  <c r="C29" i="20"/>
  <c r="C29" i="22" s="1"/>
  <c r="D27" i="20"/>
  <c r="D27" i="22" s="1"/>
  <c r="C27" i="20"/>
  <c r="C27" i="22" s="1"/>
  <c r="E27" i="22" s="1"/>
  <c r="D25" i="20"/>
  <c r="D25" i="22" s="1"/>
  <c r="C25" i="20"/>
  <c r="C25" i="22" s="1"/>
  <c r="D24" i="20"/>
  <c r="D24" i="22" s="1"/>
  <c r="C24" i="20"/>
  <c r="C24" i="22" s="1"/>
  <c r="D23" i="20"/>
  <c r="D23" i="22" s="1"/>
  <c r="C23" i="20"/>
  <c r="C23" i="22" s="1"/>
  <c r="D22" i="20"/>
  <c r="D22" i="22" s="1"/>
  <c r="D21" i="20"/>
  <c r="D21" i="22" s="1"/>
  <c r="C21" i="20"/>
  <c r="C21" i="22" s="1"/>
  <c r="D20" i="20"/>
  <c r="D20" i="22" s="1"/>
  <c r="C20" i="20"/>
  <c r="C20" i="22" s="1"/>
  <c r="D19" i="20"/>
  <c r="D19" i="22" s="1"/>
  <c r="C19" i="20"/>
  <c r="C19" i="22" s="1"/>
  <c r="D18" i="20"/>
  <c r="D18" i="22" s="1"/>
  <c r="D17" i="20"/>
  <c r="D17" i="22" s="1"/>
  <c r="C17" i="20"/>
  <c r="D16" i="20"/>
  <c r="D16" i="22" s="1"/>
  <c r="C16" i="20"/>
  <c r="C16" i="22" s="1"/>
  <c r="D14" i="20"/>
  <c r="D14" i="22" s="1"/>
  <c r="D13" i="20"/>
  <c r="D13" i="22" s="1"/>
  <c r="C13" i="20"/>
  <c r="D12" i="20"/>
  <c r="D12" i="22" s="1"/>
  <c r="C12" i="20"/>
  <c r="C12" i="22" s="1"/>
  <c r="A6" i="20"/>
  <c r="C26" i="7" l="1"/>
  <c r="C35" i="5"/>
  <c r="C35" i="7" s="1"/>
  <c r="D26" i="21"/>
  <c r="F11" i="22"/>
  <c r="E21" i="22"/>
  <c r="C35" i="9"/>
  <c r="F26" i="21"/>
  <c r="F35" i="21" s="1"/>
  <c r="E19" i="22"/>
  <c r="F15" i="28"/>
  <c r="F14" i="22"/>
  <c r="D11" i="20"/>
  <c r="C11" i="11"/>
  <c r="E33" i="22"/>
  <c r="F23" i="13"/>
  <c r="E34" i="28"/>
  <c r="E17" i="13"/>
  <c r="F11" i="3"/>
  <c r="F19" i="13"/>
  <c r="F11" i="10"/>
  <c r="D26" i="9"/>
  <c r="C11" i="16"/>
  <c r="E11" i="16" s="1"/>
  <c r="C26" i="14"/>
  <c r="C13" i="21"/>
  <c r="E13" i="22" s="1"/>
  <c r="E20" i="22"/>
  <c r="F22" i="22"/>
  <c r="F33" i="22"/>
  <c r="C11" i="12"/>
  <c r="F13" i="13"/>
  <c r="E34" i="3"/>
  <c r="E26" i="9"/>
  <c r="E35" i="9" s="1"/>
  <c r="E34" i="10"/>
  <c r="E34" i="16"/>
  <c r="D35" i="26"/>
  <c r="F34" i="28"/>
  <c r="F13" i="22"/>
  <c r="D34" i="21"/>
  <c r="D26" i="12"/>
  <c r="E31" i="13"/>
  <c r="C11" i="7"/>
  <c r="E11" i="7" s="1"/>
  <c r="D11" i="11"/>
  <c r="E26" i="28"/>
  <c r="C35" i="26"/>
  <c r="E25" i="13"/>
  <c r="D34" i="22"/>
  <c r="D34" i="11"/>
  <c r="D34" i="13" s="1"/>
  <c r="D29" i="13"/>
  <c r="D11" i="16"/>
  <c r="F11" i="16" s="1"/>
  <c r="D26" i="14"/>
  <c r="C11" i="21"/>
  <c r="F20" i="22"/>
  <c r="E29" i="22"/>
  <c r="F31" i="22"/>
  <c r="E26" i="12"/>
  <c r="E15" i="3"/>
  <c r="F34" i="3"/>
  <c r="F11" i="7"/>
  <c r="E34" i="7"/>
  <c r="F34" i="10"/>
  <c r="F34" i="16"/>
  <c r="E26" i="26"/>
  <c r="E35" i="26" s="1"/>
  <c r="C11" i="3"/>
  <c r="C35" i="29"/>
  <c r="C35" i="28" s="1"/>
  <c r="C26" i="28"/>
  <c r="E11" i="3"/>
  <c r="D15" i="20"/>
  <c r="E26" i="21"/>
  <c r="E11" i="10"/>
  <c r="F17" i="13"/>
  <c r="F21" i="13"/>
  <c r="F25" i="13"/>
  <c r="F31" i="13"/>
  <c r="D15" i="22"/>
  <c r="F15" i="22" s="1"/>
  <c r="C29" i="13"/>
  <c r="E29" i="13" s="1"/>
  <c r="C34" i="11"/>
  <c r="C34" i="13" s="1"/>
  <c r="D34" i="20"/>
  <c r="C35" i="1"/>
  <c r="C35" i="3" s="1"/>
  <c r="D26" i="5"/>
  <c r="C26" i="8"/>
  <c r="D26" i="29"/>
  <c r="E16" i="22"/>
  <c r="F18" i="22"/>
  <c r="F29" i="22"/>
  <c r="F35" i="12"/>
  <c r="E16" i="13"/>
  <c r="E18" i="13"/>
  <c r="E20" i="13"/>
  <c r="E22" i="13"/>
  <c r="E24" i="13"/>
  <c r="C34" i="12"/>
  <c r="F15" i="3"/>
  <c r="E26" i="6"/>
  <c r="E35" i="6" s="1"/>
  <c r="F34" i="7"/>
  <c r="E15" i="10"/>
  <c r="E15" i="16"/>
  <c r="F26" i="26"/>
  <c r="F35" i="26" s="1"/>
  <c r="D11" i="3"/>
  <c r="C26" i="2"/>
  <c r="C15" i="11"/>
  <c r="C15" i="13" s="1"/>
  <c r="E15" i="13" s="1"/>
  <c r="D15" i="11"/>
  <c r="D15" i="13" s="1"/>
  <c r="F15" i="13" s="1"/>
  <c r="F34" i="13"/>
  <c r="D11" i="22"/>
  <c r="D26" i="22" s="1"/>
  <c r="C14" i="20"/>
  <c r="C18" i="20"/>
  <c r="C22" i="20"/>
  <c r="C22" i="22" s="1"/>
  <c r="E22" i="22" s="1"/>
  <c r="C31" i="20"/>
  <c r="C31" i="22" s="1"/>
  <c r="C34" i="22" s="1"/>
  <c r="D35" i="1"/>
  <c r="D35" i="3" s="1"/>
  <c r="D26" i="8"/>
  <c r="F16" i="22"/>
  <c r="E34" i="21"/>
  <c r="C34" i="21"/>
  <c r="E12" i="13"/>
  <c r="E14" i="13"/>
  <c r="F18" i="13"/>
  <c r="F20" i="13"/>
  <c r="F22" i="13"/>
  <c r="F24" i="13"/>
  <c r="F27" i="13"/>
  <c r="F30" i="13"/>
  <c r="F32" i="13"/>
  <c r="E34" i="12"/>
  <c r="F15" i="10"/>
  <c r="F15" i="16"/>
  <c r="E15" i="28"/>
  <c r="D26" i="6"/>
  <c r="C26" i="15"/>
  <c r="D11" i="28"/>
  <c r="F12" i="13"/>
  <c r="F16" i="13"/>
  <c r="F29" i="13"/>
  <c r="E11" i="28"/>
  <c r="D26" i="2"/>
  <c r="F11" i="28"/>
  <c r="C26" i="6"/>
  <c r="F26" i="3" l="1"/>
  <c r="D35" i="2"/>
  <c r="F35" i="3" s="1"/>
  <c r="D35" i="22"/>
  <c r="D35" i="5"/>
  <c r="D35" i="7" s="1"/>
  <c r="D26" i="7"/>
  <c r="F26" i="7" s="1"/>
  <c r="D35" i="12"/>
  <c r="D35" i="21"/>
  <c r="F35" i="22" s="1"/>
  <c r="F26" i="22"/>
  <c r="C26" i="21"/>
  <c r="E35" i="28"/>
  <c r="F34" i="22"/>
  <c r="C26" i="10"/>
  <c r="E26" i="10" s="1"/>
  <c r="C35" i="8"/>
  <c r="C35" i="10" s="1"/>
  <c r="D11" i="13"/>
  <c r="F11" i="13" s="1"/>
  <c r="D26" i="11"/>
  <c r="E26" i="3"/>
  <c r="C35" i="2"/>
  <c r="E35" i="3" s="1"/>
  <c r="E35" i="12"/>
  <c r="C26" i="12"/>
  <c r="F26" i="10"/>
  <c r="D35" i="9"/>
  <c r="C11" i="13"/>
  <c r="E11" i="13" s="1"/>
  <c r="C26" i="11"/>
  <c r="E35" i="10"/>
  <c r="C26" i="16"/>
  <c r="E26" i="16" s="1"/>
  <c r="C35" i="14"/>
  <c r="C35" i="16" s="1"/>
  <c r="E34" i="13"/>
  <c r="D26" i="20"/>
  <c r="D35" i="20" s="1"/>
  <c r="D35" i="6"/>
  <c r="F35" i="7" s="1"/>
  <c r="C14" i="22"/>
  <c r="C11" i="20"/>
  <c r="D26" i="10"/>
  <c r="D35" i="8"/>
  <c r="D35" i="10" s="1"/>
  <c r="D26" i="16"/>
  <c r="F26" i="16" s="1"/>
  <c r="D35" i="14"/>
  <c r="D35" i="16" s="1"/>
  <c r="F35" i="16" s="1"/>
  <c r="C35" i="6"/>
  <c r="E35" i="7" s="1"/>
  <c r="E26" i="7"/>
  <c r="C35" i="15"/>
  <c r="E35" i="16" s="1"/>
  <c r="E34" i="22"/>
  <c r="C18" i="22"/>
  <c r="C15" i="20"/>
  <c r="D35" i="29"/>
  <c r="D35" i="28" s="1"/>
  <c r="F35" i="28" s="1"/>
  <c r="D26" i="28"/>
  <c r="F26" i="28" s="1"/>
  <c r="E35" i="21"/>
  <c r="C34" i="20"/>
  <c r="E31" i="22"/>
  <c r="C35" i="12" l="1"/>
  <c r="C26" i="20"/>
  <c r="C35" i="20" s="1"/>
  <c r="C11" i="22"/>
  <c r="E14" i="22"/>
  <c r="C26" i="13"/>
  <c r="E26" i="13" s="1"/>
  <c r="C35" i="11"/>
  <c r="C35" i="13" s="1"/>
  <c r="C15" i="22"/>
  <c r="E15" i="22" s="1"/>
  <c r="E18" i="22"/>
  <c r="C35" i="21"/>
  <c r="F35" i="10"/>
  <c r="D26" i="13"/>
  <c r="F26" i="13" s="1"/>
  <c r="D35" i="11"/>
  <c r="D35" i="13" s="1"/>
  <c r="F35" i="13" s="1"/>
  <c r="C26" i="22" l="1"/>
  <c r="E11" i="22"/>
  <c r="E35" i="13"/>
  <c r="C35" i="22" l="1"/>
  <c r="E35" i="22" s="1"/>
  <c r="E26" i="22"/>
</calcChain>
</file>

<file path=xl/sharedStrings.xml><?xml version="1.0" encoding="utf-8"?>
<sst xmlns="http://schemas.openxmlformats.org/spreadsheetml/2006/main" count="1221" uniqueCount="88">
  <si>
    <t>Annexure - 4A</t>
  </si>
  <si>
    <t>LBS-MIS-I</t>
  </si>
  <si>
    <t>State - Gujarat</t>
  </si>
  <si>
    <t>No. in actuals, Amount in Lakhs</t>
  </si>
  <si>
    <t xml:space="preserve">No </t>
  </si>
  <si>
    <t>Categories</t>
  </si>
  <si>
    <t xml:space="preserve">Number </t>
  </si>
  <si>
    <t>Amount</t>
  </si>
  <si>
    <t>Priority  Sector</t>
  </si>
  <si>
    <t>1A</t>
  </si>
  <si>
    <t>Agriculture = 1A(i)+1A(ii)+1A(iii)</t>
  </si>
  <si>
    <t>1A(i)</t>
  </si>
  <si>
    <t>Farm Credit</t>
  </si>
  <si>
    <t>1A(ii)</t>
  </si>
  <si>
    <t>Agriculture Infrastructure</t>
  </si>
  <si>
    <t>1A(iii)</t>
  </si>
  <si>
    <t>Ancillary Activities</t>
  </si>
  <si>
    <t>1B</t>
  </si>
  <si>
    <t>Micro, Small and Medium Enterprises = 1B(i)+1B(ii)+1B(iii)+1B(iv)+1B(v)</t>
  </si>
  <si>
    <t>1B(i)</t>
  </si>
  <si>
    <t>Micro Enterprises (Manufacturing + Service  advances up to Rs. 5 crores)</t>
  </si>
  <si>
    <t>1B(ii)</t>
  </si>
  <si>
    <t>Small Enterprises  (Manufacturing + Service  advances up to Rs. 5 crores)</t>
  </si>
  <si>
    <t>1B(iii)</t>
  </si>
  <si>
    <t>Medium Enterprises (Manufacturing + Service  advances up to Rs. 10 crores)</t>
  </si>
  <si>
    <t>1B(iv)</t>
  </si>
  <si>
    <t>Others under MSMEs</t>
  </si>
  <si>
    <t>1C</t>
  </si>
  <si>
    <t>Export Credit</t>
  </si>
  <si>
    <t>1D</t>
  </si>
  <si>
    <t>Education</t>
  </si>
  <si>
    <t>1E</t>
  </si>
  <si>
    <t xml:space="preserve">Housing </t>
  </si>
  <si>
    <t>1F</t>
  </si>
  <si>
    <t>Social Infrastructure</t>
  </si>
  <si>
    <t>1G</t>
  </si>
  <si>
    <t>Renewable Energy</t>
  </si>
  <si>
    <t>1H</t>
  </si>
  <si>
    <t>Others</t>
  </si>
  <si>
    <t>Sub Total= 1A+1B+1C+1D+1E+1F+1G+1H</t>
  </si>
  <si>
    <t>Loans to weaker Sections under Priority Sector</t>
  </si>
  <si>
    <t>Non-Priority Sector</t>
  </si>
  <si>
    <t>4A</t>
  </si>
  <si>
    <t xml:space="preserve">Agriculture </t>
  </si>
  <si>
    <t>4B</t>
  </si>
  <si>
    <t>4C</t>
  </si>
  <si>
    <t>Housing</t>
  </si>
  <si>
    <t>4D</t>
  </si>
  <si>
    <t xml:space="preserve"> Personal Loans under Non-Priority Sector</t>
  </si>
  <si>
    <t>4E</t>
  </si>
  <si>
    <t>Sub Total = 4A+4B+4C+4D+4E</t>
  </si>
  <si>
    <r>
      <t>Grand Total (</t>
    </r>
    <r>
      <rPr>
        <b/>
        <sz val="10"/>
        <color indexed="8"/>
        <rFont val="Arial Black"/>
        <family val="2"/>
      </rPr>
      <t>2+5)</t>
    </r>
  </si>
  <si>
    <t>1. Schedule Commercial Banks</t>
  </si>
  <si>
    <t>Statement showing Targets of Annual Credit Plans ( ACP)  for the year 2025 - 26</t>
  </si>
  <si>
    <t>2. Public Sector Banks</t>
  </si>
  <si>
    <t>No</t>
  </si>
  <si>
    <t xml:space="preserve">      </t>
  </si>
  <si>
    <t>Sub total= 1A+1B+1C+1D+1E+1F+1G+1H</t>
  </si>
  <si>
    <t>Sub-total = 4A+4B+4C+4D+4E</t>
  </si>
  <si>
    <t>3. Private Sector Banks</t>
  </si>
  <si>
    <t>4. RRBs</t>
  </si>
  <si>
    <t>5. Co-operative Banks</t>
  </si>
  <si>
    <t>6. Small Finance Bank</t>
  </si>
  <si>
    <t>Annexure - 4B</t>
  </si>
  <si>
    <t>LBS- MIS-II</t>
  </si>
  <si>
    <t>Sector</t>
  </si>
  <si>
    <t>Disbursements upto the end of current quarter</t>
  </si>
  <si>
    <t xml:space="preserve">Outstanding upto the end of current quarter </t>
  </si>
  <si>
    <t>Number</t>
  </si>
  <si>
    <t>Priority Sector</t>
  </si>
  <si>
    <t>Agriculture= 1A(i)+1A(ii)+1A(iii)</t>
  </si>
  <si>
    <t>Small Enterprises (Manufacturing + Service  advances up to Rs. 5 crores)</t>
  </si>
  <si>
    <r>
      <t xml:space="preserve">Sub total= </t>
    </r>
    <r>
      <rPr>
        <b/>
        <sz val="12"/>
        <color indexed="8"/>
        <rFont val="Calibri"/>
        <family val="2"/>
      </rPr>
      <t>1A+1B+1C+1D+1E+1F+1G+1H</t>
    </r>
  </si>
  <si>
    <r>
      <t>Sub-total=</t>
    </r>
    <r>
      <rPr>
        <b/>
        <sz val="12"/>
        <color indexed="8"/>
        <rFont val="Calibri"/>
        <family val="2"/>
      </rPr>
      <t>4A+4B+4C+4D+4E</t>
    </r>
  </si>
  <si>
    <t>Total = 2+5</t>
  </si>
  <si>
    <t>Statement showing Disbursement and Outstanding of Annual Credit Plans (ACP) for the quarter ended SEPTEMBER  2025</t>
  </si>
  <si>
    <t>Annexure - 4C</t>
  </si>
  <si>
    <t>LBS-MIS-III</t>
  </si>
  <si>
    <t>Statement showing Achievement vis-à-vis Targets of Annual Credit Plans ( ACP)  for the quarter ended  SEPTEMBER  2025</t>
  </si>
  <si>
    <t>Achievement upto the end of the current quarter</t>
  </si>
  <si>
    <t>Agriculture= 1A(i)+1A(ii)+1A (iii)</t>
  </si>
  <si>
    <t>.</t>
  </si>
  <si>
    <t>Small Enterprises (Manufacturing + Service  advances upto Rs. 5 crores)</t>
  </si>
  <si>
    <t>Personal Loans under Non-Priority Sector</t>
  </si>
  <si>
    <r>
      <t>Sub-total</t>
    </r>
    <r>
      <rPr>
        <b/>
        <sz val="11"/>
        <color indexed="8"/>
        <rFont val="Calibri"/>
        <family val="2"/>
      </rPr>
      <t>=4A+4B+4C+4D+4E</t>
    </r>
  </si>
  <si>
    <t>Total=2+5</t>
  </si>
  <si>
    <t xml:space="preserve">             </t>
  </si>
  <si>
    <t>Yearly Disbursement Targets under ACP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</si>
</sst>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 Black"/>
      <family val="2"/>
    </font>
    <font>
      <sz val="10"/>
      <color theme="1"/>
      <name val="Arial Black"/>
      <family val="2"/>
    </font>
    <font>
      <b/>
      <sz val="10"/>
      <color theme="1"/>
      <name val="Arial Black"/>
      <family val="2"/>
    </font>
    <font>
      <sz val="9"/>
      <color theme="1"/>
      <name val="Arial Black"/>
      <family val="2"/>
    </font>
    <font>
      <b/>
      <sz val="9"/>
      <color theme="1"/>
      <name val="Arial Black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indexed="8"/>
      <name val="Arial Black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/>
  </cellStyleXfs>
  <cellXfs count="92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7" fillId="2" borderId="0" xfId="0" applyFont="1" applyFill="1"/>
    <xf numFmtId="0" fontId="6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8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10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4" fillId="2" borderId="0" xfId="0" applyFont="1" applyFill="1"/>
    <xf numFmtId="0" fontId="14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18" fontId="6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6" fillId="2" borderId="0" xfId="0" applyFont="1" applyFill="1"/>
    <xf numFmtId="0" fontId="1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2" borderId="0" xfId="0" applyFont="1" applyFill="1"/>
    <xf numFmtId="18" fontId="4" fillId="2" borderId="1" xfId="0" applyNumberFormat="1" applyFont="1" applyFill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14" fillId="2" borderId="0" xfId="0" applyFont="1" applyFill="1" applyAlignment="1">
      <alignment vertical="center"/>
    </xf>
    <xf numFmtId="0" fontId="18" fillId="2" borderId="0" xfId="0" applyFont="1" applyFill="1"/>
    <xf numFmtId="0" fontId="1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10" fontId="2" fillId="2" borderId="1" xfId="1" applyNumberFormat="1" applyFont="1" applyFill="1" applyBorder="1" applyAlignment="1">
      <alignment horizontal="right" vertical="center"/>
    </xf>
    <xf numFmtId="10" fontId="0" fillId="2" borderId="1" xfId="1" applyNumberFormat="1" applyFont="1" applyFill="1" applyBorder="1" applyAlignment="1">
      <alignment horizontal="right" vertical="center"/>
    </xf>
    <xf numFmtId="10" fontId="14" fillId="2" borderId="1" xfId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10" fontId="14" fillId="0" borderId="1" xfId="1" applyNumberFormat="1" applyFont="1" applyBorder="1" applyAlignment="1">
      <alignment horizontal="right" vertical="center"/>
    </xf>
    <xf numFmtId="0" fontId="11" fillId="2" borderId="0" xfId="0" applyFont="1" applyFill="1" applyAlignment="1">
      <alignment horizontal="center"/>
    </xf>
    <xf numFmtId="10" fontId="1" fillId="2" borderId="1" xfId="1" applyNumberForma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vertical="center"/>
    </xf>
    <xf numFmtId="3" fontId="1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3" fontId="14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vertical="center"/>
    </xf>
    <xf numFmtId="3" fontId="14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0" fontId="7" fillId="2" borderId="8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right"/>
    </xf>
    <xf numFmtId="0" fontId="6" fillId="2" borderId="9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view="pageBreakPreview" zoomScaleSheetLayoutView="100" workbookViewId="0">
      <selection activeCell="A5" sqref="A5:D5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7" width="9.140625" style="1" customWidth="1"/>
    <col min="8" max="16384" width="9.140625" style="1"/>
  </cols>
  <sheetData>
    <row r="1" spans="1:5" ht="23.25" customHeight="1" x14ac:dyDescent="0.45">
      <c r="A1" s="70" t="s">
        <v>0</v>
      </c>
      <c r="B1" s="70"/>
      <c r="C1" s="70"/>
      <c r="D1" s="70"/>
      <c r="E1" s="13"/>
    </row>
    <row r="2" spans="1:5" ht="22.5" hidden="1" x14ac:dyDescent="0.45">
      <c r="A2" s="50"/>
      <c r="B2" s="50"/>
      <c r="C2" s="50"/>
      <c r="D2" s="50"/>
      <c r="E2" s="13"/>
    </row>
    <row r="3" spans="1:5" ht="22.5" hidden="1" x14ac:dyDescent="0.45">
      <c r="A3" s="50"/>
      <c r="B3" s="50"/>
      <c r="C3" s="50"/>
      <c r="D3" s="50"/>
      <c r="E3" s="13"/>
    </row>
    <row r="4" spans="1:5" ht="22.5" hidden="1" x14ac:dyDescent="0.45">
      <c r="A4" s="50"/>
      <c r="B4" s="50"/>
      <c r="C4" s="50"/>
      <c r="D4" s="50"/>
      <c r="E4" s="13"/>
    </row>
    <row r="5" spans="1:5" ht="24" customHeight="1" x14ac:dyDescent="0.25">
      <c r="A5" s="71" t="s">
        <v>1</v>
      </c>
      <c r="B5" s="71"/>
      <c r="C5" s="71"/>
      <c r="D5" s="71"/>
      <c r="E5" s="13"/>
    </row>
    <row r="6" spans="1:5" ht="24" customHeight="1" x14ac:dyDescent="0.25">
      <c r="A6" s="69" t="str">
        <f>'MIS-I Pub Sec Bk'!A5:D5</f>
        <v>Statement showing Targets of Annual Credit Plans ( ACP)  for the year 2025 - 26</v>
      </c>
      <c r="B6" s="69"/>
      <c r="C6" s="69"/>
      <c r="D6" s="69"/>
      <c r="E6" s="13"/>
    </row>
    <row r="7" spans="1:5" ht="24" customHeight="1" x14ac:dyDescent="0.25">
      <c r="A7" s="72" t="s">
        <v>2</v>
      </c>
      <c r="B7" s="72"/>
      <c r="C7" s="73" t="s">
        <v>3</v>
      </c>
      <c r="D7" s="73"/>
      <c r="E7" s="19"/>
    </row>
    <row r="8" spans="1:5" ht="31.5" customHeight="1" x14ac:dyDescent="0.25">
      <c r="A8" s="76" t="s">
        <v>4</v>
      </c>
      <c r="B8" s="74" t="s">
        <v>5</v>
      </c>
      <c r="C8" s="67" t="s">
        <v>87</v>
      </c>
      <c r="D8" s="67"/>
    </row>
    <row r="9" spans="1:5" ht="15.75" x14ac:dyDescent="0.25">
      <c r="A9" s="77"/>
      <c r="B9" s="75"/>
      <c r="C9" s="21" t="s">
        <v>6</v>
      </c>
      <c r="D9" s="21" t="s">
        <v>7</v>
      </c>
    </row>
    <row r="10" spans="1:5" ht="20.100000000000001" customHeight="1" x14ac:dyDescent="0.25">
      <c r="A10" s="18">
        <v>1</v>
      </c>
      <c r="B10" s="14" t="s">
        <v>8</v>
      </c>
      <c r="C10" s="22"/>
      <c r="D10" s="23"/>
    </row>
    <row r="11" spans="1:5" ht="20.100000000000001" customHeight="1" x14ac:dyDescent="0.25">
      <c r="A11" s="29" t="s">
        <v>9</v>
      </c>
      <c r="B11" s="10" t="s">
        <v>10</v>
      </c>
      <c r="C11" s="52">
        <f>SUM(C12:C14)</f>
        <v>4789425</v>
      </c>
      <c r="D11" s="52">
        <f>SUM(D12:D14)</f>
        <v>16116295.440000001</v>
      </c>
    </row>
    <row r="12" spans="1:5" ht="20.100000000000001" customHeight="1" x14ac:dyDescent="0.25">
      <c r="A12" s="30" t="s">
        <v>11</v>
      </c>
      <c r="B12" s="6" t="s">
        <v>12</v>
      </c>
      <c r="C12" s="53">
        <f>'MIS-I PB+PV+RRB'!C12+'MIS-I Co-op. Bk'!C12+'MIS-I Finicial'!C12</f>
        <v>4614308</v>
      </c>
      <c r="D12" s="53">
        <f>'MIS-I PB+PV+RRB'!D12+'MIS-I Co-op. Bk'!D12+'MIS-I Finicial'!D12</f>
        <v>11828524.420000002</v>
      </c>
    </row>
    <row r="13" spans="1:5" ht="20.100000000000001" customHeight="1" x14ac:dyDescent="0.25">
      <c r="A13" s="30" t="s">
        <v>13</v>
      </c>
      <c r="B13" s="6" t="s">
        <v>14</v>
      </c>
      <c r="C13" s="53">
        <f>'MIS-I PB+PV+RRB'!C13+'MIS-I Co-op. Bk'!C13+'MIS-I Finicial'!C13</f>
        <v>23049</v>
      </c>
      <c r="D13" s="53">
        <f>'MIS-I PB+PV+RRB'!D13+'MIS-I Co-op. Bk'!D13+'MIS-I Finicial'!D13</f>
        <v>258926.31999999998</v>
      </c>
    </row>
    <row r="14" spans="1:5" ht="20.100000000000001" customHeight="1" x14ac:dyDescent="0.25">
      <c r="A14" s="30" t="s">
        <v>15</v>
      </c>
      <c r="B14" s="6" t="s">
        <v>16</v>
      </c>
      <c r="C14" s="53">
        <f>'MIS-I PB+PV+RRB'!C14+'MIS-I Co-op. Bk'!C14+'MIS-I Finicial'!C14</f>
        <v>152068</v>
      </c>
      <c r="D14" s="53">
        <f>'MIS-I PB+PV+RRB'!D14+'MIS-I Co-op. Bk'!D14+'MIS-I Finicial'!D14</f>
        <v>4028844.7</v>
      </c>
    </row>
    <row r="15" spans="1:5" ht="30" customHeight="1" x14ac:dyDescent="0.25">
      <c r="A15" s="27" t="s">
        <v>17</v>
      </c>
      <c r="B15" s="16" t="s">
        <v>18</v>
      </c>
      <c r="C15" s="52">
        <f>SUM(C16:C19)</f>
        <v>869391</v>
      </c>
      <c r="D15" s="52">
        <f>SUM(D16:D19)</f>
        <v>31091665.160000004</v>
      </c>
      <c r="E15" s="5"/>
    </row>
    <row r="16" spans="1:5" ht="20.100000000000001" customHeight="1" x14ac:dyDescent="0.25">
      <c r="A16" s="30" t="s">
        <v>19</v>
      </c>
      <c r="B16" s="7" t="s">
        <v>20</v>
      </c>
      <c r="C16" s="53">
        <f>'MIS-I PB+PV+RRB'!C16+'MIS-I Co-op. Bk'!C16+'MIS-I Finicial'!C16</f>
        <v>645466</v>
      </c>
      <c r="D16" s="53">
        <f>'MIS-I PB+PV+RRB'!D16+'MIS-I Co-op. Bk'!D16+'MIS-I Finicial'!D16</f>
        <v>10464170.76</v>
      </c>
    </row>
    <row r="17" spans="1:4" ht="20.100000000000001" customHeight="1" x14ac:dyDescent="0.25">
      <c r="A17" s="30" t="s">
        <v>21</v>
      </c>
      <c r="B17" s="7" t="s">
        <v>22</v>
      </c>
      <c r="C17" s="53">
        <f>'MIS-I PB+PV+RRB'!C17+'MIS-I Co-op. Bk'!C17+'MIS-I Finicial'!C17</f>
        <v>127475</v>
      </c>
      <c r="D17" s="53">
        <f>'MIS-I PB+PV+RRB'!D17+'MIS-I Co-op. Bk'!D17+'MIS-I Finicial'!D17</f>
        <v>10544772.169999998</v>
      </c>
    </row>
    <row r="18" spans="1:4" ht="20.100000000000001" customHeight="1" x14ac:dyDescent="0.25">
      <c r="A18" s="30" t="s">
        <v>23</v>
      </c>
      <c r="B18" s="7" t="s">
        <v>24</v>
      </c>
      <c r="C18" s="53">
        <f>'MIS-I PB+PV+RRB'!C18+'MIS-I Co-op. Bk'!C18+'MIS-I Finicial'!C18</f>
        <v>90158</v>
      </c>
      <c r="D18" s="53">
        <f>'MIS-I PB+PV+RRB'!D18+'MIS-I Co-op. Bk'!D18+'MIS-I Finicial'!D18</f>
        <v>9913869.3000000026</v>
      </c>
    </row>
    <row r="19" spans="1:4" ht="20.100000000000001" customHeight="1" x14ac:dyDescent="0.25">
      <c r="A19" s="30" t="s">
        <v>25</v>
      </c>
      <c r="B19" s="6" t="s">
        <v>26</v>
      </c>
      <c r="C19" s="53">
        <f>'MIS-I PB+PV+RRB'!C19+'MIS-I Co-op. Bk'!C19+'MIS-I Finicial'!C19</f>
        <v>6292</v>
      </c>
      <c r="D19" s="53">
        <f>'MIS-I PB+PV+RRB'!D19+'MIS-I Co-op. Bk'!D19+'MIS-I Finicial'!D19</f>
        <v>168852.93</v>
      </c>
    </row>
    <row r="20" spans="1:4" ht="20.100000000000001" customHeight="1" x14ac:dyDescent="0.25">
      <c r="A20" s="27" t="s">
        <v>27</v>
      </c>
      <c r="B20" s="10" t="s">
        <v>28</v>
      </c>
      <c r="C20" s="53">
        <f>'MIS-I PB+PV+RRB'!C20+'MIS-I Co-op. Bk'!C20+'MIS-I Finicial'!C20</f>
        <v>3857</v>
      </c>
      <c r="D20" s="53">
        <f>'MIS-I PB+PV+RRB'!D20+'MIS-I Co-op. Bk'!D20+'MIS-I Finicial'!D20</f>
        <v>81525.62</v>
      </c>
    </row>
    <row r="21" spans="1:4" ht="20.100000000000001" customHeight="1" x14ac:dyDescent="0.25">
      <c r="A21" s="27" t="s">
        <v>29</v>
      </c>
      <c r="B21" s="10" t="s">
        <v>30</v>
      </c>
      <c r="C21" s="53">
        <f>'MIS-I PB+PV+RRB'!C21+'MIS-I Co-op. Bk'!C21+'MIS-I Finicial'!C21</f>
        <v>16928</v>
      </c>
      <c r="D21" s="53">
        <f>'MIS-I PB+PV+RRB'!D21+'MIS-I Co-op. Bk'!D21+'MIS-I Finicial'!D21</f>
        <v>62584.960000000006</v>
      </c>
    </row>
    <row r="22" spans="1:4" ht="20.100000000000001" customHeight="1" x14ac:dyDescent="0.25">
      <c r="A22" s="27" t="s">
        <v>31</v>
      </c>
      <c r="B22" s="10" t="s">
        <v>32</v>
      </c>
      <c r="C22" s="53">
        <f>'MIS-I PB+PV+RRB'!C22+'MIS-I Co-op. Bk'!C22+'MIS-I Finicial'!C22</f>
        <v>338485</v>
      </c>
      <c r="D22" s="53">
        <f>'MIS-I PB+PV+RRB'!D22+'MIS-I Co-op. Bk'!D22+'MIS-I Finicial'!D22</f>
        <v>1978961.0100000002</v>
      </c>
    </row>
    <row r="23" spans="1:4" ht="20.100000000000001" customHeight="1" x14ac:dyDescent="0.25">
      <c r="A23" s="27" t="s">
        <v>33</v>
      </c>
      <c r="B23" s="10" t="s">
        <v>34</v>
      </c>
      <c r="C23" s="53">
        <f>'MIS-I PB+PV+RRB'!C23+'MIS-I Co-op. Bk'!C23+'MIS-I Finicial'!C23</f>
        <v>15772</v>
      </c>
      <c r="D23" s="53">
        <f>'MIS-I PB+PV+RRB'!D23+'MIS-I Co-op. Bk'!D23+'MIS-I Finicial'!D23</f>
        <v>42019.01</v>
      </c>
    </row>
    <row r="24" spans="1:4" ht="20.100000000000001" customHeight="1" x14ac:dyDescent="0.25">
      <c r="A24" s="27" t="s">
        <v>35</v>
      </c>
      <c r="B24" s="10" t="s">
        <v>36</v>
      </c>
      <c r="C24" s="53">
        <f>'MIS-I PB+PV+RRB'!C24+'MIS-I Co-op. Bk'!C24+'MIS-I Finicial'!C24</f>
        <v>10259</v>
      </c>
      <c r="D24" s="53">
        <f>'MIS-I PB+PV+RRB'!D24+'MIS-I Co-op. Bk'!D24+'MIS-I Finicial'!D24</f>
        <v>51508.71</v>
      </c>
    </row>
    <row r="25" spans="1:4" ht="20.100000000000001" customHeight="1" x14ac:dyDescent="0.25">
      <c r="A25" s="27" t="s">
        <v>37</v>
      </c>
      <c r="B25" s="10" t="s">
        <v>38</v>
      </c>
      <c r="C25" s="53">
        <f>'MIS-I PB+PV+RRB'!C25+'MIS-I Co-op. Bk'!C25+'MIS-I Finicial'!C25</f>
        <v>404496</v>
      </c>
      <c r="D25" s="53">
        <f>'MIS-I PB+PV+RRB'!D25+'MIS-I Co-op. Bk'!D25+'MIS-I Finicial'!D25</f>
        <v>459593.06999999995</v>
      </c>
    </row>
    <row r="26" spans="1:4" s="33" customFormat="1" ht="20.100000000000001" customHeight="1" x14ac:dyDescent="0.2">
      <c r="A26" s="31">
        <v>2</v>
      </c>
      <c r="B26" s="32" t="s">
        <v>39</v>
      </c>
      <c r="C26" s="54">
        <f>C11+C15+C20+C21+C22+C23+C24+C25</f>
        <v>6448613</v>
      </c>
      <c r="D26" s="54">
        <f>D11+D15+D20+D21+D22+D23+D24+D25</f>
        <v>49884152.980000004</v>
      </c>
    </row>
    <row r="27" spans="1:4" ht="20.100000000000001" customHeight="1" x14ac:dyDescent="0.25">
      <c r="A27" s="18">
        <v>3</v>
      </c>
      <c r="B27" s="15" t="s">
        <v>40</v>
      </c>
      <c r="C27" s="53">
        <f>'MIS-I PB+PV+RRB'!C27+'MIS-I Co-op. Bk'!C27+'MIS-I Finicial'!C27</f>
        <v>3466667</v>
      </c>
      <c r="D27" s="53">
        <f>'MIS-I PB+PV+RRB'!D27+'MIS-I Co-op. Bk'!D27+'MIS-I Finicial'!D27</f>
        <v>7889170.9199999999</v>
      </c>
    </row>
    <row r="28" spans="1:4" ht="20.100000000000001" customHeight="1" x14ac:dyDescent="0.25">
      <c r="A28" s="18">
        <v>4</v>
      </c>
      <c r="B28" s="14" t="s">
        <v>41</v>
      </c>
      <c r="C28" s="55"/>
      <c r="D28" s="56"/>
    </row>
    <row r="29" spans="1:4" ht="18" customHeight="1" x14ac:dyDescent="0.25">
      <c r="A29" s="27" t="s">
        <v>42</v>
      </c>
      <c r="B29" s="10" t="s">
        <v>43</v>
      </c>
      <c r="C29" s="53">
        <f>'MIS-I PB+PV+RRB'!C29+'MIS-I Co-op. Bk'!C29+'MIS-I Finicial'!C29</f>
        <v>13393</v>
      </c>
      <c r="D29" s="53">
        <f>'MIS-I PB+PV+RRB'!D29+'MIS-I Co-op. Bk'!D29+'MIS-I Finicial'!D29</f>
        <v>1049827.47</v>
      </c>
    </row>
    <row r="30" spans="1:4" ht="20.100000000000001" customHeight="1" x14ac:dyDescent="0.25">
      <c r="A30" s="27" t="s">
        <v>44</v>
      </c>
      <c r="B30" s="10" t="s">
        <v>30</v>
      </c>
      <c r="C30" s="53">
        <f>'MIS-I PB+PV+RRB'!C30+'MIS-I Co-op. Bk'!C30+'MIS-I Finicial'!C30</f>
        <v>9859</v>
      </c>
      <c r="D30" s="53">
        <f>'MIS-I PB+PV+RRB'!D30+'MIS-I Co-op. Bk'!D30+'MIS-I Finicial'!D30</f>
        <v>141163.59</v>
      </c>
    </row>
    <row r="31" spans="1:4" ht="20.100000000000001" customHeight="1" x14ac:dyDescent="0.25">
      <c r="A31" s="27" t="s">
        <v>45</v>
      </c>
      <c r="B31" s="10" t="s">
        <v>46</v>
      </c>
      <c r="C31" s="53">
        <f>'MIS-I PB+PV+RRB'!C31+'MIS-I Co-op. Bk'!C31+'MIS-I Finicial'!C31</f>
        <v>149026</v>
      </c>
      <c r="D31" s="53">
        <f>'MIS-I PB+PV+RRB'!D31+'MIS-I Co-op. Bk'!D31+'MIS-I Finicial'!D31</f>
        <v>3529155.1099999994</v>
      </c>
    </row>
    <row r="32" spans="1:4" ht="20.100000000000001" customHeight="1" x14ac:dyDescent="0.25">
      <c r="A32" s="27" t="s">
        <v>47</v>
      </c>
      <c r="B32" s="10" t="s">
        <v>48</v>
      </c>
      <c r="C32" s="53">
        <f>'MIS-I PB+PV+RRB'!C32+'MIS-I Co-op. Bk'!C32+'MIS-I Finicial'!C32</f>
        <v>437269</v>
      </c>
      <c r="D32" s="53">
        <f>'MIS-I PB+PV+RRB'!D32+'MIS-I Co-op. Bk'!D32+'MIS-I Finicial'!D32</f>
        <v>1694676.19</v>
      </c>
    </row>
    <row r="33" spans="1:7" ht="20.100000000000001" customHeight="1" x14ac:dyDescent="0.25">
      <c r="A33" s="27" t="s">
        <v>49</v>
      </c>
      <c r="B33" s="10" t="s">
        <v>38</v>
      </c>
      <c r="C33" s="53">
        <f>'MIS-I PB+PV+RRB'!C33+'MIS-I Co-op. Bk'!C33+'MIS-I Finicial'!C33</f>
        <v>3738118</v>
      </c>
      <c r="D33" s="53">
        <f>'MIS-I PB+PV+RRB'!D33+'MIS-I Co-op. Bk'!D33+'MIS-I Finicial'!D33</f>
        <v>40704956.660000004</v>
      </c>
    </row>
    <row r="34" spans="1:7" s="33" customFormat="1" ht="20.100000000000001" customHeight="1" x14ac:dyDescent="0.2">
      <c r="A34" s="31">
        <v>5</v>
      </c>
      <c r="B34" s="32" t="s">
        <v>50</v>
      </c>
      <c r="C34" s="54">
        <f>C29+C30+C31+C32+C33</f>
        <v>4347665</v>
      </c>
      <c r="D34" s="54">
        <f>D29+D30+D31+D32+D33</f>
        <v>47119779.020000003</v>
      </c>
    </row>
    <row r="35" spans="1:7" s="36" customFormat="1" ht="20.100000000000001" customHeight="1" x14ac:dyDescent="0.3">
      <c r="A35" s="35"/>
      <c r="B35" s="34" t="s">
        <v>51</v>
      </c>
      <c r="C35" s="57">
        <f>C26+C34</f>
        <v>10796278</v>
      </c>
      <c r="D35" s="57">
        <f>D26+D34</f>
        <v>97003932</v>
      </c>
    </row>
    <row r="37" spans="1:7" ht="39" customHeight="1" x14ac:dyDescent="0.25">
      <c r="A37" s="68"/>
      <c r="B37" s="68"/>
      <c r="C37" s="68"/>
      <c r="D37" s="68"/>
      <c r="E37" s="68"/>
      <c r="F37" s="3"/>
      <c r="G37" s="3"/>
    </row>
    <row r="38" spans="1:7" x14ac:dyDescent="0.25">
      <c r="A38" s="3"/>
      <c r="B38" s="3"/>
      <c r="C38" s="3"/>
      <c r="D38" s="3"/>
      <c r="E38" s="3"/>
      <c r="F38" s="3"/>
      <c r="G38" s="3"/>
    </row>
  </sheetData>
  <mergeCells count="9">
    <mergeCell ref="C8:D8"/>
    <mergeCell ref="A37:E37"/>
    <mergeCell ref="A6:D6"/>
    <mergeCell ref="A1:D1"/>
    <mergeCell ref="A5:D5"/>
    <mergeCell ref="A7:B7"/>
    <mergeCell ref="C7:D7"/>
    <mergeCell ref="B8:B9"/>
    <mergeCell ref="A8:A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37"/>
  <sheetViews>
    <sheetView view="pageBreakPreview" topLeftCell="A10" zoomScaleSheetLayoutView="100" workbookViewId="0">
      <selection activeCell="D13" sqref="D13"/>
    </sheetView>
  </sheetViews>
  <sheetFormatPr defaultRowHeight="15" x14ac:dyDescent="0.25"/>
  <cols>
    <col min="1" max="1" width="6" style="1" customWidth="1"/>
    <col min="2" max="2" width="53.42578125" style="1" customWidth="1"/>
    <col min="3" max="3" width="10.5703125" style="1" customWidth="1"/>
    <col min="4" max="4" width="12.5703125" style="1" customWidth="1"/>
    <col min="5" max="5" width="9.85546875" style="1" customWidth="1"/>
    <col min="6" max="6" width="12.7109375" style="1" customWidth="1"/>
    <col min="7" max="9" width="9.140625" style="1" customWidth="1"/>
    <col min="10" max="16384" width="9.140625" style="1"/>
  </cols>
  <sheetData>
    <row r="1" spans="1:6" ht="24" customHeight="1" x14ac:dyDescent="0.45">
      <c r="A1" s="70" t="s">
        <v>63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24" customHeight="1" x14ac:dyDescent="0.25">
      <c r="A4" s="82" t="s">
        <v>64</v>
      </c>
      <c r="B4" s="82"/>
      <c r="C4" s="82"/>
      <c r="D4" s="82"/>
      <c r="E4" s="82"/>
      <c r="F4" s="82"/>
    </row>
    <row r="5" spans="1:6" ht="33.75" customHeight="1" x14ac:dyDescent="0.25">
      <c r="A5" s="84" t="s">
        <v>75</v>
      </c>
      <c r="B5" s="84"/>
      <c r="C5" s="84"/>
      <c r="D5" s="84"/>
      <c r="E5" s="84"/>
      <c r="F5" s="84"/>
    </row>
    <row r="6" spans="1:6" ht="15.75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5.75" x14ac:dyDescent="0.25">
      <c r="A7" s="78" t="s">
        <v>54</v>
      </c>
      <c r="B7" s="79"/>
      <c r="C7" s="79"/>
      <c r="D7" s="79"/>
      <c r="E7" s="79"/>
      <c r="F7" s="80"/>
    </row>
    <row r="8" spans="1:6" ht="45" customHeight="1" x14ac:dyDescent="0.25">
      <c r="A8" s="76" t="s">
        <v>55</v>
      </c>
      <c r="B8" s="74" t="s">
        <v>65</v>
      </c>
      <c r="C8" s="83" t="s">
        <v>66</v>
      </c>
      <c r="D8" s="83"/>
      <c r="E8" s="83" t="s">
        <v>67</v>
      </c>
      <c r="F8" s="83"/>
    </row>
    <row r="9" spans="1:6" ht="15.75" x14ac:dyDescent="0.25">
      <c r="A9" s="77"/>
      <c r="B9" s="75"/>
      <c r="C9" s="18" t="s">
        <v>68</v>
      </c>
      <c r="D9" s="18" t="s">
        <v>7</v>
      </c>
      <c r="E9" s="18" t="s">
        <v>6</v>
      </c>
      <c r="F9" s="18" t="s">
        <v>7</v>
      </c>
    </row>
    <row r="10" spans="1:6" ht="15.75" x14ac:dyDescent="0.25">
      <c r="A10" s="18">
        <v>1</v>
      </c>
      <c r="B10" s="14" t="s">
        <v>69</v>
      </c>
      <c r="C10" s="22"/>
      <c r="D10" s="22"/>
      <c r="E10" s="22"/>
      <c r="F10" s="23"/>
    </row>
    <row r="11" spans="1:6" x14ac:dyDescent="0.25">
      <c r="A11" s="37" t="s">
        <v>9</v>
      </c>
      <c r="B11" s="9" t="s">
        <v>70</v>
      </c>
      <c r="C11" s="61">
        <f>SUM(C12:C14)</f>
        <v>1162213</v>
      </c>
      <c r="D11" s="61">
        <f>SUM(D12:D14)</f>
        <v>4633160.8100000005</v>
      </c>
      <c r="E11" s="61">
        <f>SUM(E12:E14)</f>
        <v>1963072</v>
      </c>
      <c r="F11" s="61">
        <f>SUM(F12:F14)</f>
        <v>6964471.8800000008</v>
      </c>
    </row>
    <row r="12" spans="1:6" x14ac:dyDescent="0.25">
      <c r="A12" s="28" t="s">
        <v>11</v>
      </c>
      <c r="B12" s="11" t="s">
        <v>12</v>
      </c>
      <c r="C12" s="62">
        <v>1148181</v>
      </c>
      <c r="D12" s="62">
        <v>3510739.51</v>
      </c>
      <c r="E12" s="62">
        <v>1929787</v>
      </c>
      <c r="F12" s="62">
        <v>5500183.4500000002</v>
      </c>
    </row>
    <row r="13" spans="1:6" x14ac:dyDescent="0.25">
      <c r="A13" s="28" t="s">
        <v>13</v>
      </c>
      <c r="B13" s="11" t="s">
        <v>14</v>
      </c>
      <c r="C13" s="62">
        <v>3379</v>
      </c>
      <c r="D13" s="62">
        <v>60062.239999999998</v>
      </c>
      <c r="E13" s="62">
        <v>7301</v>
      </c>
      <c r="F13" s="62">
        <v>166957.44</v>
      </c>
    </row>
    <row r="14" spans="1:6" x14ac:dyDescent="0.25">
      <c r="A14" s="28" t="s">
        <v>15</v>
      </c>
      <c r="B14" s="11" t="s">
        <v>16</v>
      </c>
      <c r="C14" s="62">
        <v>10653</v>
      </c>
      <c r="D14" s="62">
        <v>1062359.06</v>
      </c>
      <c r="E14" s="62">
        <v>25984</v>
      </c>
      <c r="F14" s="62">
        <v>1297330.99</v>
      </c>
    </row>
    <row r="15" spans="1:6" ht="33.75" customHeight="1" x14ac:dyDescent="0.25">
      <c r="A15" s="27" t="s">
        <v>17</v>
      </c>
      <c r="B15" s="12" t="s">
        <v>18</v>
      </c>
      <c r="C15" s="61">
        <f>SUM(C16:C19)</f>
        <v>158509</v>
      </c>
      <c r="D15" s="61">
        <f>SUM(D16:D19)</f>
        <v>7189055.3500000006</v>
      </c>
      <c r="E15" s="61">
        <f>SUM(E16:E19)</f>
        <v>617610</v>
      </c>
      <c r="F15" s="61">
        <f>SUM(F16:F19)</f>
        <v>11484855.49</v>
      </c>
    </row>
    <row r="16" spans="1:6" ht="24" customHeight="1" x14ac:dyDescent="0.25">
      <c r="A16" s="28" t="s">
        <v>19</v>
      </c>
      <c r="B16" s="7" t="s">
        <v>20</v>
      </c>
      <c r="C16" s="62">
        <v>132656</v>
      </c>
      <c r="D16" s="62">
        <v>3027637.97</v>
      </c>
      <c r="E16" s="62">
        <v>574981</v>
      </c>
      <c r="F16" s="62">
        <v>5656945.2999999998</v>
      </c>
    </row>
    <row r="17" spans="1:6" ht="24" customHeight="1" x14ac:dyDescent="0.25">
      <c r="A17" s="28" t="s">
        <v>21</v>
      </c>
      <c r="B17" s="7" t="s">
        <v>71</v>
      </c>
      <c r="C17" s="62">
        <v>10559</v>
      </c>
      <c r="D17" s="62">
        <v>2292658</v>
      </c>
      <c r="E17" s="62">
        <v>25193</v>
      </c>
      <c r="F17" s="62">
        <v>3298927.25</v>
      </c>
    </row>
    <row r="18" spans="1:6" ht="24" customHeight="1" x14ac:dyDescent="0.25">
      <c r="A18" s="28" t="s">
        <v>23</v>
      </c>
      <c r="B18" s="7" t="s">
        <v>24</v>
      </c>
      <c r="C18" s="62">
        <v>5952</v>
      </c>
      <c r="D18" s="62">
        <v>1844654.66</v>
      </c>
      <c r="E18" s="62">
        <v>5565</v>
      </c>
      <c r="F18" s="62">
        <v>2490257.2799999998</v>
      </c>
    </row>
    <row r="19" spans="1:6" x14ac:dyDescent="0.25">
      <c r="A19" s="28" t="s">
        <v>25</v>
      </c>
      <c r="B19" s="6" t="s">
        <v>26</v>
      </c>
      <c r="C19" s="62">
        <v>9342</v>
      </c>
      <c r="D19" s="62">
        <v>24104.720000000001</v>
      </c>
      <c r="E19" s="62">
        <v>11871</v>
      </c>
      <c r="F19" s="62">
        <v>38725.660000000003</v>
      </c>
    </row>
    <row r="20" spans="1:6" ht="20.25" customHeight="1" x14ac:dyDescent="0.25">
      <c r="A20" s="27" t="s">
        <v>27</v>
      </c>
      <c r="B20" s="8" t="s">
        <v>28</v>
      </c>
      <c r="C20" s="62">
        <v>66</v>
      </c>
      <c r="D20" s="62">
        <v>22655.22</v>
      </c>
      <c r="E20" s="62">
        <v>57</v>
      </c>
      <c r="F20" s="62">
        <v>30917.9</v>
      </c>
    </row>
    <row r="21" spans="1:6" ht="15.75" x14ac:dyDescent="0.25">
      <c r="A21" s="27" t="s">
        <v>29</v>
      </c>
      <c r="B21" s="8" t="s">
        <v>30</v>
      </c>
      <c r="C21" s="62">
        <v>9338</v>
      </c>
      <c r="D21" s="62">
        <v>21698.42</v>
      </c>
      <c r="E21" s="62">
        <v>37672</v>
      </c>
      <c r="F21" s="62">
        <v>212552.17</v>
      </c>
    </row>
    <row r="22" spans="1:6" ht="15.75" x14ac:dyDescent="0.25">
      <c r="A22" s="27" t="s">
        <v>31</v>
      </c>
      <c r="B22" s="8" t="s">
        <v>32</v>
      </c>
      <c r="C22" s="62">
        <v>33336</v>
      </c>
      <c r="D22" s="62">
        <v>402395.67</v>
      </c>
      <c r="E22" s="62">
        <v>404755</v>
      </c>
      <c r="F22" s="62">
        <v>4701557.43</v>
      </c>
    </row>
    <row r="23" spans="1:6" ht="15.75" x14ac:dyDescent="0.25">
      <c r="A23" s="27" t="s">
        <v>33</v>
      </c>
      <c r="B23" s="8" t="s">
        <v>34</v>
      </c>
      <c r="C23" s="62">
        <v>38</v>
      </c>
      <c r="D23" s="62">
        <v>21515.4</v>
      </c>
      <c r="E23" s="62">
        <v>103</v>
      </c>
      <c r="F23" s="62">
        <v>131937.85</v>
      </c>
    </row>
    <row r="24" spans="1:6" ht="15.75" x14ac:dyDescent="0.25">
      <c r="A24" s="27" t="s">
        <v>35</v>
      </c>
      <c r="B24" s="8" t="s">
        <v>36</v>
      </c>
      <c r="C24" s="62">
        <v>11262</v>
      </c>
      <c r="D24" s="62">
        <v>65283.43</v>
      </c>
      <c r="E24" s="62">
        <v>15647</v>
      </c>
      <c r="F24" s="62">
        <v>98469.06</v>
      </c>
    </row>
    <row r="25" spans="1:6" ht="15.75" x14ac:dyDescent="0.25">
      <c r="A25" s="27" t="s">
        <v>37</v>
      </c>
      <c r="B25" s="8" t="s">
        <v>38</v>
      </c>
      <c r="C25" s="62">
        <v>12868</v>
      </c>
      <c r="D25" s="62">
        <v>40274.81</v>
      </c>
      <c r="E25" s="62">
        <v>19786</v>
      </c>
      <c r="F25" s="62">
        <v>57665.59</v>
      </c>
    </row>
    <row r="26" spans="1:6" ht="15.75" x14ac:dyDescent="0.25">
      <c r="A26" s="18">
        <v>2</v>
      </c>
      <c r="B26" s="8" t="s">
        <v>72</v>
      </c>
      <c r="C26" s="61">
        <f>C11+C15+C20+C21+C22+C23+C24+C25</f>
        <v>1387630</v>
      </c>
      <c r="D26" s="61">
        <f>D11+D15+D20+D21+D22+D23+D24+D25</f>
        <v>12396039.110000001</v>
      </c>
      <c r="E26" s="61">
        <f>E11+E15+E20+E21+E22+E23+E24+E25</f>
        <v>3058702</v>
      </c>
      <c r="F26" s="61">
        <f>F11+F15+F20+F21+F22+F23+F24+F25</f>
        <v>23682427.370000001</v>
      </c>
    </row>
    <row r="27" spans="1:6" ht="15.75" x14ac:dyDescent="0.25">
      <c r="A27" s="18">
        <v>3</v>
      </c>
      <c r="B27" s="15" t="s">
        <v>40</v>
      </c>
      <c r="C27" s="62">
        <v>963799</v>
      </c>
      <c r="D27" s="62">
        <v>2639944.9500000002</v>
      </c>
      <c r="E27" s="62">
        <v>1931291</v>
      </c>
      <c r="F27" s="62">
        <v>4901413.7300000004</v>
      </c>
    </row>
    <row r="28" spans="1:6" ht="15.75" x14ac:dyDescent="0.25">
      <c r="A28" s="18">
        <v>4</v>
      </c>
      <c r="B28" s="14" t="s">
        <v>41</v>
      </c>
      <c r="C28" s="63"/>
      <c r="D28" s="63"/>
      <c r="E28" s="63"/>
      <c r="F28" s="66"/>
    </row>
    <row r="29" spans="1:6" ht="15.75" x14ac:dyDescent="0.25">
      <c r="A29" s="27" t="s">
        <v>42</v>
      </c>
      <c r="B29" s="8" t="s">
        <v>43</v>
      </c>
      <c r="C29" s="62">
        <v>278</v>
      </c>
      <c r="D29" s="62">
        <v>156806.64000000001</v>
      </c>
      <c r="E29" s="62">
        <v>1253</v>
      </c>
      <c r="F29" s="62">
        <v>179847.92</v>
      </c>
    </row>
    <row r="30" spans="1:6" ht="20.100000000000001" customHeight="1" x14ac:dyDescent="0.25">
      <c r="A30" s="27" t="s">
        <v>44</v>
      </c>
      <c r="B30" s="8" t="s">
        <v>30</v>
      </c>
      <c r="C30" s="62">
        <v>4113</v>
      </c>
      <c r="D30" s="62">
        <v>38564.879999999997</v>
      </c>
      <c r="E30" s="62">
        <v>11027</v>
      </c>
      <c r="F30" s="62">
        <v>254772.86</v>
      </c>
    </row>
    <row r="31" spans="1:6" ht="20.100000000000001" customHeight="1" x14ac:dyDescent="0.25">
      <c r="A31" s="27" t="s">
        <v>45</v>
      </c>
      <c r="B31" s="8" t="s">
        <v>46</v>
      </c>
      <c r="C31" s="62">
        <v>52046</v>
      </c>
      <c r="D31" s="62">
        <v>950462.36</v>
      </c>
      <c r="E31" s="62">
        <v>281373</v>
      </c>
      <c r="F31" s="62">
        <v>5013649.21</v>
      </c>
    </row>
    <row r="32" spans="1:6" ht="20.100000000000001" customHeight="1" x14ac:dyDescent="0.25">
      <c r="A32" s="27" t="s">
        <v>47</v>
      </c>
      <c r="B32" s="8" t="s">
        <v>48</v>
      </c>
      <c r="C32" s="62">
        <v>111792</v>
      </c>
      <c r="D32" s="62">
        <v>519623.74</v>
      </c>
      <c r="E32" s="62">
        <v>582309</v>
      </c>
      <c r="F32" s="62">
        <v>1632341.6</v>
      </c>
    </row>
    <row r="33" spans="1:8" ht="20.100000000000001" customHeight="1" x14ac:dyDescent="0.25">
      <c r="A33" s="27" t="s">
        <v>49</v>
      </c>
      <c r="B33" s="8" t="s">
        <v>38</v>
      </c>
      <c r="C33" s="62">
        <v>311981</v>
      </c>
      <c r="D33" s="62">
        <v>10207229.24</v>
      </c>
      <c r="E33" s="62">
        <v>1069597</v>
      </c>
      <c r="F33" s="62">
        <v>19844672.5</v>
      </c>
    </row>
    <row r="34" spans="1:8" ht="20.100000000000001" customHeight="1" x14ac:dyDescent="0.25">
      <c r="A34" s="18">
        <v>5</v>
      </c>
      <c r="B34" s="8" t="s">
        <v>73</v>
      </c>
      <c r="C34" s="61">
        <f>C29+C30+C31+C32+C33</f>
        <v>480210</v>
      </c>
      <c r="D34" s="61">
        <f>D29+D30+D31+D32+D33</f>
        <v>11872686.859999999</v>
      </c>
      <c r="E34" s="61">
        <f>E29+E30+E31+E32+E33</f>
        <v>1945559</v>
      </c>
      <c r="F34" s="61">
        <f>F29+F30+F31+F32+F33</f>
        <v>26925284.09</v>
      </c>
    </row>
    <row r="35" spans="1:8" s="40" customFormat="1" ht="20.100000000000001" customHeight="1" x14ac:dyDescent="0.2">
      <c r="A35" s="25"/>
      <c r="B35" s="41" t="s">
        <v>74</v>
      </c>
      <c r="C35" s="64">
        <f>C26+C34</f>
        <v>1867840</v>
      </c>
      <c r="D35" s="64">
        <f>D26+D34</f>
        <v>24268725.969999999</v>
      </c>
      <c r="E35" s="64">
        <f>E26+E34</f>
        <v>5004261</v>
      </c>
      <c r="F35" s="64">
        <f>F26+F34</f>
        <v>50607711.460000001</v>
      </c>
    </row>
    <row r="36" spans="1:8" ht="42" customHeight="1" x14ac:dyDescent="0.25">
      <c r="B36" s="68"/>
      <c r="C36" s="68"/>
      <c r="D36" s="68"/>
      <c r="E36" s="68"/>
      <c r="F36" s="68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A1:F1"/>
    <mergeCell ref="A7:F7"/>
    <mergeCell ref="B36:F36"/>
    <mergeCell ref="C8:D8"/>
    <mergeCell ref="E8:F8"/>
    <mergeCell ref="A5:F5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37"/>
  <sheetViews>
    <sheetView view="pageBreakPreview" zoomScaleSheetLayoutView="100" workbookViewId="0">
      <selection activeCell="D20" sqref="D20"/>
    </sheetView>
  </sheetViews>
  <sheetFormatPr defaultRowHeight="15" x14ac:dyDescent="0.25"/>
  <cols>
    <col min="1" max="1" width="6" style="1" customWidth="1"/>
    <col min="2" max="2" width="53.42578125" style="1" customWidth="1"/>
    <col min="3" max="3" width="10.28515625" style="1" customWidth="1"/>
    <col min="4" max="4" width="12" style="1" customWidth="1"/>
    <col min="5" max="5" width="12.42578125" style="1" customWidth="1"/>
    <col min="6" max="6" width="13.140625" style="1" customWidth="1"/>
    <col min="7" max="9" width="9.140625" style="1" customWidth="1"/>
    <col min="10" max="16384" width="9.140625" style="1"/>
  </cols>
  <sheetData>
    <row r="1" spans="1:6" ht="21" customHeight="1" x14ac:dyDescent="0.45">
      <c r="A1" s="70" t="s">
        <v>63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0.75" customHeight="1" x14ac:dyDescent="0.45">
      <c r="A3" s="50"/>
      <c r="B3" s="50"/>
      <c r="C3" s="50"/>
      <c r="D3" s="50"/>
      <c r="E3" s="50"/>
      <c r="F3" s="50"/>
    </row>
    <row r="4" spans="1:6" ht="21.75" customHeight="1" x14ac:dyDescent="0.25">
      <c r="A4" s="82" t="s">
        <v>64</v>
      </c>
      <c r="B4" s="82"/>
      <c r="C4" s="82"/>
      <c r="D4" s="82"/>
      <c r="E4" s="82"/>
      <c r="F4" s="82"/>
    </row>
    <row r="5" spans="1:6" ht="39.75" customHeight="1" x14ac:dyDescent="0.25">
      <c r="A5" s="84" t="str">
        <f>'MIS-II Pub Sec Bk'!A5:F5</f>
        <v>Statement showing Disbursement and Outstanding of Annual Credit Plans (ACP) for the quarter ended SEPTEMBER  2025</v>
      </c>
      <c r="B5" s="84"/>
      <c r="C5" s="84"/>
      <c r="D5" s="84"/>
      <c r="E5" s="84"/>
      <c r="F5" s="84"/>
    </row>
    <row r="6" spans="1:6" ht="15.75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5.75" x14ac:dyDescent="0.25">
      <c r="A7" s="78" t="s">
        <v>59</v>
      </c>
      <c r="B7" s="79"/>
      <c r="C7" s="79"/>
      <c r="D7" s="79"/>
      <c r="E7" s="79"/>
      <c r="F7" s="80"/>
    </row>
    <row r="8" spans="1:6" ht="45" customHeight="1" x14ac:dyDescent="0.25">
      <c r="A8" s="76" t="s">
        <v>55</v>
      </c>
      <c r="B8" s="74" t="s">
        <v>65</v>
      </c>
      <c r="C8" s="83" t="s">
        <v>66</v>
      </c>
      <c r="D8" s="83"/>
      <c r="E8" s="83" t="s">
        <v>67</v>
      </c>
      <c r="F8" s="83"/>
    </row>
    <row r="9" spans="1:6" ht="15.75" x14ac:dyDescent="0.25">
      <c r="A9" s="77"/>
      <c r="B9" s="75"/>
      <c r="C9" s="18" t="s">
        <v>68</v>
      </c>
      <c r="D9" s="18" t="s">
        <v>7</v>
      </c>
      <c r="E9" s="18" t="s">
        <v>6</v>
      </c>
      <c r="F9" s="18" t="s">
        <v>7</v>
      </c>
    </row>
    <row r="10" spans="1:6" ht="15.75" x14ac:dyDescent="0.25">
      <c r="A10" s="18">
        <v>1</v>
      </c>
      <c r="B10" s="14" t="s">
        <v>69</v>
      </c>
      <c r="C10" s="22"/>
      <c r="D10" s="22"/>
      <c r="E10" s="22"/>
      <c r="F10" s="23"/>
    </row>
    <row r="11" spans="1:6" x14ac:dyDescent="0.25">
      <c r="A11" s="37" t="s">
        <v>9</v>
      </c>
      <c r="B11" s="9" t="s">
        <v>70</v>
      </c>
      <c r="C11" s="61">
        <f>SUM(C12:C14)</f>
        <v>241129</v>
      </c>
      <c r="D11" s="61">
        <f>SUM(D12:D14)</f>
        <v>2329229.7000000002</v>
      </c>
      <c r="E11" s="61">
        <f>SUM(E12:E14)</f>
        <v>1010884</v>
      </c>
      <c r="F11" s="61">
        <f>SUM(F12:F14)</f>
        <v>3638022.5300000003</v>
      </c>
    </row>
    <row r="12" spans="1:6" x14ac:dyDescent="0.25">
      <c r="A12" s="28" t="s">
        <v>11</v>
      </c>
      <c r="B12" s="11" t="s">
        <v>12</v>
      </c>
      <c r="C12" s="62">
        <v>232213</v>
      </c>
      <c r="D12" s="62">
        <v>875459.87</v>
      </c>
      <c r="E12" s="62">
        <v>993773</v>
      </c>
      <c r="F12" s="62">
        <v>2370105.41</v>
      </c>
    </row>
    <row r="13" spans="1:6" x14ac:dyDescent="0.25">
      <c r="A13" s="28" t="s">
        <v>13</v>
      </c>
      <c r="B13" s="11" t="s">
        <v>14</v>
      </c>
      <c r="C13" s="62">
        <v>272</v>
      </c>
      <c r="D13" s="62">
        <v>36605.919999999998</v>
      </c>
      <c r="E13" s="62">
        <v>1086</v>
      </c>
      <c r="F13" s="62">
        <v>92684.87</v>
      </c>
    </row>
    <row r="14" spans="1:6" x14ac:dyDescent="0.25">
      <c r="A14" s="28" t="s">
        <v>15</v>
      </c>
      <c r="B14" s="11" t="s">
        <v>16</v>
      </c>
      <c r="C14" s="62">
        <v>8644</v>
      </c>
      <c r="D14" s="62">
        <v>1417163.91</v>
      </c>
      <c r="E14" s="62">
        <v>16025</v>
      </c>
      <c r="F14" s="62">
        <v>1175232.25</v>
      </c>
    </row>
    <row r="15" spans="1:6" ht="33.75" customHeight="1" x14ac:dyDescent="0.25">
      <c r="A15" s="27" t="s">
        <v>17</v>
      </c>
      <c r="B15" s="12" t="s">
        <v>18</v>
      </c>
      <c r="C15" s="61">
        <f>SUM(C16:C19)</f>
        <v>182087</v>
      </c>
      <c r="D15" s="61">
        <f>SUM(D16:D19)</f>
        <v>17150259.52</v>
      </c>
      <c r="E15" s="61">
        <f>SUM(E16:E19)</f>
        <v>590062</v>
      </c>
      <c r="F15" s="61">
        <f>SUM(F16:F19)</f>
        <v>21185992.579999998</v>
      </c>
    </row>
    <row r="16" spans="1:6" ht="26.25" customHeight="1" x14ac:dyDescent="0.25">
      <c r="A16" s="28" t="s">
        <v>19</v>
      </c>
      <c r="B16" s="7" t="s">
        <v>20</v>
      </c>
      <c r="C16" s="62">
        <v>128039</v>
      </c>
      <c r="D16" s="62">
        <v>5284576.2699999996</v>
      </c>
      <c r="E16" s="62">
        <v>454175</v>
      </c>
      <c r="F16" s="62">
        <v>9238807.0800000001</v>
      </c>
    </row>
    <row r="17" spans="1:6" ht="26.25" customHeight="1" x14ac:dyDescent="0.25">
      <c r="A17" s="28" t="s">
        <v>21</v>
      </c>
      <c r="B17" s="7" t="s">
        <v>71</v>
      </c>
      <c r="C17" s="62">
        <v>41834</v>
      </c>
      <c r="D17" s="62">
        <v>7003997.1299999999</v>
      </c>
      <c r="E17" s="62">
        <v>108699</v>
      </c>
      <c r="F17" s="62">
        <v>7742542.9199999999</v>
      </c>
    </row>
    <row r="18" spans="1:6" ht="26.25" customHeight="1" x14ac:dyDescent="0.25">
      <c r="A18" s="28" t="s">
        <v>23</v>
      </c>
      <c r="B18" s="7" t="s">
        <v>24</v>
      </c>
      <c r="C18" s="62">
        <v>12213</v>
      </c>
      <c r="D18" s="62">
        <v>4861615.43</v>
      </c>
      <c r="E18" s="62">
        <v>27185</v>
      </c>
      <c r="F18" s="62">
        <v>4194225.97</v>
      </c>
    </row>
    <row r="19" spans="1:6" x14ac:dyDescent="0.25">
      <c r="A19" s="28" t="s">
        <v>25</v>
      </c>
      <c r="B19" s="6" t="s">
        <v>26</v>
      </c>
      <c r="C19" s="62">
        <v>1</v>
      </c>
      <c r="D19" s="62">
        <v>70.69</v>
      </c>
      <c r="E19" s="62">
        <v>3</v>
      </c>
      <c r="F19" s="62">
        <v>10416.61</v>
      </c>
    </row>
    <row r="20" spans="1:6" ht="20.25" customHeight="1" x14ac:dyDescent="0.25">
      <c r="A20" s="27" t="s">
        <v>27</v>
      </c>
      <c r="B20" s="8" t="s">
        <v>28</v>
      </c>
      <c r="C20" s="62">
        <v>59</v>
      </c>
      <c r="D20" s="62">
        <v>18453.12</v>
      </c>
      <c r="E20" s="62">
        <v>22</v>
      </c>
      <c r="F20" s="62">
        <v>7150.74</v>
      </c>
    </row>
    <row r="21" spans="1:6" ht="15.75" x14ac:dyDescent="0.25">
      <c r="A21" s="27" t="s">
        <v>29</v>
      </c>
      <c r="B21" s="8" t="s">
        <v>30</v>
      </c>
      <c r="C21" s="62">
        <v>692</v>
      </c>
      <c r="D21" s="62">
        <v>6028.87</v>
      </c>
      <c r="E21" s="62">
        <v>5113</v>
      </c>
      <c r="F21" s="62">
        <v>52612.88</v>
      </c>
    </row>
    <row r="22" spans="1:6" ht="15.75" x14ac:dyDescent="0.25">
      <c r="A22" s="27" t="s">
        <v>31</v>
      </c>
      <c r="B22" s="8" t="s">
        <v>32</v>
      </c>
      <c r="C22" s="62">
        <v>95362</v>
      </c>
      <c r="D22" s="62">
        <v>512426.19</v>
      </c>
      <c r="E22" s="62">
        <v>707874</v>
      </c>
      <c r="F22" s="62">
        <v>7903832.6200000001</v>
      </c>
    </row>
    <row r="23" spans="1:6" ht="15.75" x14ac:dyDescent="0.25">
      <c r="A23" s="27" t="s">
        <v>33</v>
      </c>
      <c r="B23" s="8" t="s">
        <v>34</v>
      </c>
      <c r="C23" s="62">
        <v>21</v>
      </c>
      <c r="D23" s="62">
        <v>1065.18</v>
      </c>
      <c r="E23" s="62">
        <v>210</v>
      </c>
      <c r="F23" s="62">
        <v>997.15</v>
      </c>
    </row>
    <row r="24" spans="1:6" ht="15.75" x14ac:dyDescent="0.25">
      <c r="A24" s="27" t="s">
        <v>35</v>
      </c>
      <c r="B24" s="8" t="s">
        <v>36</v>
      </c>
      <c r="C24" s="62">
        <v>61</v>
      </c>
      <c r="D24" s="62">
        <v>36740.35</v>
      </c>
      <c r="E24" s="62">
        <v>149</v>
      </c>
      <c r="F24" s="62">
        <v>65638.27</v>
      </c>
    </row>
    <row r="25" spans="1:6" ht="15.75" x14ac:dyDescent="0.25">
      <c r="A25" s="27" t="s">
        <v>37</v>
      </c>
      <c r="B25" s="8" t="s">
        <v>38</v>
      </c>
      <c r="C25" s="62">
        <v>22903</v>
      </c>
      <c r="D25" s="62">
        <v>17565.13</v>
      </c>
      <c r="E25" s="62">
        <v>139520</v>
      </c>
      <c r="F25" s="62">
        <v>38425.800000000003</v>
      </c>
    </row>
    <row r="26" spans="1:6" ht="15.75" x14ac:dyDescent="0.25">
      <c r="A26" s="18">
        <v>2</v>
      </c>
      <c r="B26" s="8" t="s">
        <v>72</v>
      </c>
      <c r="C26" s="61">
        <f>C11+C15+C20+C21+C22+C23+C24+C25</f>
        <v>542314</v>
      </c>
      <c r="D26" s="61">
        <f>D11+D15+D20+D21+D22+D23+D24+D25</f>
        <v>20071768.060000002</v>
      </c>
      <c r="E26" s="61">
        <f>E11+E15+E20+E21+E22+E23+E24+E25</f>
        <v>2453834</v>
      </c>
      <c r="F26" s="61">
        <f>F11+F15+F20+F21+F22+F23+F24+F25</f>
        <v>32892672.569999997</v>
      </c>
    </row>
    <row r="27" spans="1:6" ht="15.75" x14ac:dyDescent="0.25">
      <c r="A27" s="18">
        <v>3</v>
      </c>
      <c r="B27" s="15" t="s">
        <v>40</v>
      </c>
      <c r="C27" s="62">
        <v>192087</v>
      </c>
      <c r="D27" s="62">
        <v>983214.92</v>
      </c>
      <c r="E27" s="62">
        <v>1016810</v>
      </c>
      <c r="F27" s="62">
        <v>2215552.73</v>
      </c>
    </row>
    <row r="28" spans="1:6" ht="15.75" x14ac:dyDescent="0.25">
      <c r="A28" s="18">
        <v>4</v>
      </c>
      <c r="B28" s="14" t="s">
        <v>41</v>
      </c>
      <c r="C28" s="63"/>
      <c r="D28" s="63"/>
      <c r="E28" s="63"/>
      <c r="F28" s="66"/>
    </row>
    <row r="29" spans="1:6" ht="15.75" x14ac:dyDescent="0.25">
      <c r="A29" s="27" t="s">
        <v>42</v>
      </c>
      <c r="B29" s="8" t="s">
        <v>43</v>
      </c>
      <c r="C29" s="62">
        <v>4536</v>
      </c>
      <c r="D29" s="62">
        <v>139797.97</v>
      </c>
      <c r="E29" s="62">
        <v>23082</v>
      </c>
      <c r="F29" s="62">
        <v>184876.01</v>
      </c>
    </row>
    <row r="30" spans="1:6" ht="20.100000000000001" customHeight="1" x14ac:dyDescent="0.25">
      <c r="A30" s="27" t="s">
        <v>44</v>
      </c>
      <c r="B30" s="8" t="s">
        <v>30</v>
      </c>
      <c r="C30" s="62">
        <v>1130</v>
      </c>
      <c r="D30" s="62">
        <v>33017.550000000003</v>
      </c>
      <c r="E30" s="62">
        <v>5898</v>
      </c>
      <c r="F30" s="62">
        <v>149460.51999999999</v>
      </c>
    </row>
    <row r="31" spans="1:6" ht="20.100000000000001" customHeight="1" x14ac:dyDescent="0.25">
      <c r="A31" s="27" t="s">
        <v>45</v>
      </c>
      <c r="B31" s="8" t="s">
        <v>46</v>
      </c>
      <c r="C31" s="62">
        <v>32564</v>
      </c>
      <c r="D31" s="62">
        <v>1028935.51</v>
      </c>
      <c r="E31" s="62">
        <v>242553</v>
      </c>
      <c r="F31" s="62">
        <v>7558181.4900000002</v>
      </c>
    </row>
    <row r="32" spans="1:6" ht="20.100000000000001" customHeight="1" x14ac:dyDescent="0.25">
      <c r="A32" s="27" t="s">
        <v>47</v>
      </c>
      <c r="B32" s="8" t="s">
        <v>48</v>
      </c>
      <c r="C32" s="62">
        <v>138173</v>
      </c>
      <c r="D32" s="62">
        <v>452229.93</v>
      </c>
      <c r="E32" s="62">
        <v>1351230</v>
      </c>
      <c r="F32" s="62">
        <v>2122812.36</v>
      </c>
    </row>
    <row r="33" spans="1:8" ht="20.100000000000001" customHeight="1" x14ac:dyDescent="0.25">
      <c r="A33" s="27" t="s">
        <v>49</v>
      </c>
      <c r="B33" s="8" t="s">
        <v>38</v>
      </c>
      <c r="C33" s="62">
        <v>1936221</v>
      </c>
      <c r="D33" s="62">
        <v>18488724.949999999</v>
      </c>
      <c r="E33" s="62">
        <v>6293077</v>
      </c>
      <c r="F33" s="62">
        <v>21589072</v>
      </c>
    </row>
    <row r="34" spans="1:8" ht="20.100000000000001" customHeight="1" x14ac:dyDescent="0.25">
      <c r="A34" s="18">
        <v>5</v>
      </c>
      <c r="B34" s="8" t="s">
        <v>73</v>
      </c>
      <c r="C34" s="61">
        <f>SUM(C29+C30+C31+C32+C33)</f>
        <v>2112624</v>
      </c>
      <c r="D34" s="61">
        <f>SUM(D29+D30+D31+D32+D33)</f>
        <v>20142705.91</v>
      </c>
      <c r="E34" s="61">
        <f>SUM(E29+E30+E31+E32+E33)</f>
        <v>7915840</v>
      </c>
      <c r="F34" s="61">
        <f>SUM(F29+F30+F31+F32+F33)</f>
        <v>31604402.380000003</v>
      </c>
    </row>
    <row r="35" spans="1:8" s="40" customFormat="1" ht="20.100000000000001" customHeight="1" x14ac:dyDescent="0.2">
      <c r="A35" s="25"/>
      <c r="B35" s="41" t="s">
        <v>74</v>
      </c>
      <c r="C35" s="64">
        <f>C26+C34</f>
        <v>2654938</v>
      </c>
      <c r="D35" s="64">
        <f>D26+D34</f>
        <v>40214473.969999999</v>
      </c>
      <c r="E35" s="64">
        <f>E26+E34</f>
        <v>10369674</v>
      </c>
      <c r="F35" s="64">
        <f>F26+F34</f>
        <v>64497074.950000003</v>
      </c>
    </row>
    <row r="36" spans="1:8" ht="42" customHeight="1" x14ac:dyDescent="0.25">
      <c r="B36" s="68"/>
      <c r="C36" s="68"/>
      <c r="D36" s="68"/>
      <c r="E36" s="68"/>
      <c r="F36" s="68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B36:F36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37"/>
  <sheetViews>
    <sheetView view="pageBreakPreview" zoomScaleSheetLayoutView="100" workbookViewId="0">
      <selection activeCell="D16" sqref="D16"/>
    </sheetView>
  </sheetViews>
  <sheetFormatPr defaultRowHeight="15" x14ac:dyDescent="0.25"/>
  <cols>
    <col min="1" max="1" width="6" style="1" customWidth="1"/>
    <col min="2" max="2" width="53.42578125" style="1" customWidth="1"/>
    <col min="3" max="3" width="9.7109375" style="1" customWidth="1"/>
    <col min="4" max="4" width="10.42578125" style="1" customWidth="1"/>
    <col min="5" max="5" width="9" style="1" customWidth="1"/>
    <col min="6" max="6" width="11.140625" style="1" customWidth="1"/>
    <col min="7" max="9" width="9.140625" style="1" customWidth="1"/>
    <col min="10" max="16384" width="9.140625" style="1"/>
  </cols>
  <sheetData>
    <row r="1" spans="1:6" ht="20.25" customHeight="1" x14ac:dyDescent="0.45">
      <c r="A1" s="70" t="s">
        <v>63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24" customHeight="1" x14ac:dyDescent="0.25">
      <c r="A4" s="82" t="s">
        <v>64</v>
      </c>
      <c r="B4" s="82"/>
      <c r="C4" s="82"/>
      <c r="D4" s="82"/>
      <c r="E4" s="82"/>
      <c r="F4" s="82"/>
    </row>
    <row r="5" spans="1:6" ht="33" customHeight="1" x14ac:dyDescent="0.25">
      <c r="A5" s="84" t="str">
        <f>'MIS-II Pvt Sec Bk'!A5:F5</f>
        <v>Statement showing Disbursement and Outstanding of Annual Credit Plans (ACP) for the quarter ended SEPTEMBER  2025</v>
      </c>
      <c r="B5" s="84"/>
      <c r="C5" s="84"/>
      <c r="D5" s="84"/>
      <c r="E5" s="84"/>
      <c r="F5" s="84"/>
    </row>
    <row r="6" spans="1:6" ht="15.75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5.75" x14ac:dyDescent="0.25">
      <c r="A7" s="78" t="s">
        <v>60</v>
      </c>
      <c r="B7" s="79"/>
      <c r="C7" s="79"/>
      <c r="D7" s="79"/>
      <c r="E7" s="79"/>
      <c r="F7" s="80"/>
    </row>
    <row r="8" spans="1:6" ht="45" customHeight="1" x14ac:dyDescent="0.25">
      <c r="A8" s="76" t="s">
        <v>55</v>
      </c>
      <c r="B8" s="74" t="s">
        <v>65</v>
      </c>
      <c r="C8" s="83" t="s">
        <v>66</v>
      </c>
      <c r="D8" s="83"/>
      <c r="E8" s="83" t="s">
        <v>67</v>
      </c>
      <c r="F8" s="83"/>
    </row>
    <row r="9" spans="1:6" ht="15.75" x14ac:dyDescent="0.25">
      <c r="A9" s="77"/>
      <c r="B9" s="75"/>
      <c r="C9" s="18" t="s">
        <v>68</v>
      </c>
      <c r="D9" s="18" t="s">
        <v>7</v>
      </c>
      <c r="E9" s="18" t="s">
        <v>6</v>
      </c>
      <c r="F9" s="18" t="s">
        <v>7</v>
      </c>
    </row>
    <row r="10" spans="1:6" ht="15.75" x14ac:dyDescent="0.25">
      <c r="A10" s="18">
        <v>1</v>
      </c>
      <c r="B10" s="14" t="s">
        <v>69</v>
      </c>
      <c r="C10" s="22"/>
      <c r="D10" s="22"/>
      <c r="E10" s="22"/>
      <c r="F10" s="23"/>
    </row>
    <row r="11" spans="1:6" x14ac:dyDescent="0.25">
      <c r="A11" s="37" t="s">
        <v>9</v>
      </c>
      <c r="B11" s="9" t="s">
        <v>70</v>
      </c>
      <c r="C11" s="61">
        <f>SUM(C12:C14)</f>
        <v>357303</v>
      </c>
      <c r="D11" s="61">
        <f>SUM(D12:D14)</f>
        <v>958963.47</v>
      </c>
      <c r="E11" s="61">
        <f>SUM(E12:E14)</f>
        <v>546245</v>
      </c>
      <c r="F11" s="61">
        <f>SUM(F12:F14)</f>
        <v>1312589.54</v>
      </c>
    </row>
    <row r="12" spans="1:6" x14ac:dyDescent="0.25">
      <c r="A12" s="28" t="s">
        <v>11</v>
      </c>
      <c r="B12" s="11" t="s">
        <v>12</v>
      </c>
      <c r="C12" s="62">
        <v>355810</v>
      </c>
      <c r="D12" s="62">
        <v>955583.03</v>
      </c>
      <c r="E12" s="62">
        <v>537586</v>
      </c>
      <c r="F12" s="62">
        <v>1297496.76</v>
      </c>
    </row>
    <row r="13" spans="1:6" x14ac:dyDescent="0.25">
      <c r="A13" s="28" t="s">
        <v>13</v>
      </c>
      <c r="B13" s="11" t="s">
        <v>14</v>
      </c>
      <c r="C13" s="62">
        <v>1493</v>
      </c>
      <c r="D13" s="62">
        <v>3380.44</v>
      </c>
      <c r="E13" s="62">
        <v>8658</v>
      </c>
      <c r="F13" s="62">
        <v>15055.91</v>
      </c>
    </row>
    <row r="14" spans="1:6" x14ac:dyDescent="0.25">
      <c r="A14" s="28" t="s">
        <v>15</v>
      </c>
      <c r="B14" s="11" t="s">
        <v>16</v>
      </c>
      <c r="C14" s="62">
        <v>0</v>
      </c>
      <c r="D14" s="62">
        <v>0</v>
      </c>
      <c r="E14" s="62">
        <v>1</v>
      </c>
      <c r="F14" s="62">
        <v>36.869999999999997</v>
      </c>
    </row>
    <row r="15" spans="1:6" ht="33.75" customHeight="1" x14ac:dyDescent="0.25">
      <c r="A15" s="27" t="s">
        <v>17</v>
      </c>
      <c r="B15" s="12" t="s">
        <v>18</v>
      </c>
      <c r="C15" s="61">
        <f>SUM(C16:C19)</f>
        <v>4911</v>
      </c>
      <c r="D15" s="61">
        <f>SUM(D16:D19)</f>
        <v>49644.41</v>
      </c>
      <c r="E15" s="61">
        <f>SUM(E16:E19)</f>
        <v>30909</v>
      </c>
      <c r="F15" s="61">
        <f>SUM(F16:F19)</f>
        <v>129520.87</v>
      </c>
    </row>
    <row r="16" spans="1:6" ht="24" customHeight="1" x14ac:dyDescent="0.25">
      <c r="A16" s="28" t="s">
        <v>19</v>
      </c>
      <c r="B16" s="7" t="s">
        <v>20</v>
      </c>
      <c r="C16" s="62">
        <v>4866</v>
      </c>
      <c r="D16" s="62">
        <v>32843.230000000003</v>
      </c>
      <c r="E16" s="62">
        <v>30782</v>
      </c>
      <c r="F16" s="62">
        <v>106101.89</v>
      </c>
    </row>
    <row r="17" spans="1:6" ht="24" customHeight="1" x14ac:dyDescent="0.25">
      <c r="A17" s="28" t="s">
        <v>21</v>
      </c>
      <c r="B17" s="7" t="s">
        <v>71</v>
      </c>
      <c r="C17" s="62">
        <v>37</v>
      </c>
      <c r="D17" s="62">
        <v>11266.18</v>
      </c>
      <c r="E17" s="62">
        <v>108</v>
      </c>
      <c r="F17" s="62">
        <v>15563.22</v>
      </c>
    </row>
    <row r="18" spans="1:6" ht="24" customHeight="1" x14ac:dyDescent="0.25">
      <c r="A18" s="28" t="s">
        <v>23</v>
      </c>
      <c r="B18" s="7" t="s">
        <v>24</v>
      </c>
      <c r="C18" s="62">
        <v>8</v>
      </c>
      <c r="D18" s="62">
        <v>5535</v>
      </c>
      <c r="E18" s="62">
        <v>19</v>
      </c>
      <c r="F18" s="62">
        <v>7855.76</v>
      </c>
    </row>
    <row r="19" spans="1:6" x14ac:dyDescent="0.25">
      <c r="A19" s="28" t="s">
        <v>25</v>
      </c>
      <c r="B19" s="6" t="s">
        <v>26</v>
      </c>
      <c r="C19" s="62">
        <v>0</v>
      </c>
      <c r="D19" s="62">
        <v>0</v>
      </c>
      <c r="E19" s="62">
        <v>0</v>
      </c>
      <c r="F19" s="62">
        <v>0</v>
      </c>
    </row>
    <row r="20" spans="1:6" ht="20.25" customHeight="1" x14ac:dyDescent="0.25">
      <c r="A20" s="27" t="s">
        <v>27</v>
      </c>
      <c r="B20" s="8" t="s">
        <v>28</v>
      </c>
      <c r="C20" s="62">
        <v>0</v>
      </c>
      <c r="D20" s="62">
        <v>0</v>
      </c>
      <c r="E20" s="62">
        <v>0</v>
      </c>
      <c r="F20" s="62">
        <v>0</v>
      </c>
    </row>
    <row r="21" spans="1:6" ht="15.75" x14ac:dyDescent="0.25">
      <c r="A21" s="27" t="s">
        <v>29</v>
      </c>
      <c r="B21" s="8" t="s">
        <v>30</v>
      </c>
      <c r="C21" s="62">
        <v>103</v>
      </c>
      <c r="D21" s="62">
        <v>509.65</v>
      </c>
      <c r="E21" s="62">
        <v>755</v>
      </c>
      <c r="F21" s="62">
        <v>3377.37</v>
      </c>
    </row>
    <row r="22" spans="1:6" ht="15.75" x14ac:dyDescent="0.25">
      <c r="A22" s="27" t="s">
        <v>31</v>
      </c>
      <c r="B22" s="8" t="s">
        <v>32</v>
      </c>
      <c r="C22" s="62">
        <v>2115</v>
      </c>
      <c r="D22" s="62">
        <v>35137.65</v>
      </c>
      <c r="E22" s="62">
        <v>18537</v>
      </c>
      <c r="F22" s="62">
        <v>206116.9</v>
      </c>
    </row>
    <row r="23" spans="1:6" ht="15.75" x14ac:dyDescent="0.25">
      <c r="A23" s="27" t="s">
        <v>33</v>
      </c>
      <c r="B23" s="8" t="s">
        <v>34</v>
      </c>
      <c r="C23" s="62">
        <v>0</v>
      </c>
      <c r="D23" s="62">
        <v>0</v>
      </c>
      <c r="E23" s="62">
        <v>0</v>
      </c>
      <c r="F23" s="62">
        <v>0</v>
      </c>
    </row>
    <row r="24" spans="1:6" ht="15.75" x14ac:dyDescent="0.25">
      <c r="A24" s="27" t="s">
        <v>35</v>
      </c>
      <c r="B24" s="8" t="s">
        <v>36</v>
      </c>
      <c r="C24" s="62">
        <v>601</v>
      </c>
      <c r="D24" s="62">
        <v>951.96</v>
      </c>
      <c r="E24" s="62">
        <v>2910</v>
      </c>
      <c r="F24" s="62">
        <v>3444.73</v>
      </c>
    </row>
    <row r="25" spans="1:6" ht="15.75" x14ac:dyDescent="0.25">
      <c r="A25" s="27" t="s">
        <v>37</v>
      </c>
      <c r="B25" s="8" t="s">
        <v>38</v>
      </c>
      <c r="C25" s="62">
        <v>1</v>
      </c>
      <c r="D25" s="62">
        <v>1</v>
      </c>
      <c r="E25" s="62">
        <v>336</v>
      </c>
      <c r="F25" s="62">
        <v>25.35</v>
      </c>
    </row>
    <row r="26" spans="1:6" ht="15.75" x14ac:dyDescent="0.25">
      <c r="A26" s="18">
        <v>2</v>
      </c>
      <c r="B26" s="8" t="s">
        <v>72</v>
      </c>
      <c r="C26" s="61">
        <f>C11+C15+C20+C21+C22+C23+C24+C25</f>
        <v>365034</v>
      </c>
      <c r="D26" s="61">
        <f>D11+D15+D20+D21+D22+D23+D24+D25</f>
        <v>1045208.14</v>
      </c>
      <c r="E26" s="61">
        <f>E11+E15+E20+E21+E22+E23+E24+E25</f>
        <v>599692</v>
      </c>
      <c r="F26" s="61">
        <f>F11+F15+F20+F21+F22+F23+F24+F25</f>
        <v>1655074.7600000002</v>
      </c>
    </row>
    <row r="27" spans="1:6" ht="15.75" x14ac:dyDescent="0.25">
      <c r="A27" s="18">
        <v>3</v>
      </c>
      <c r="B27" s="15" t="s">
        <v>40</v>
      </c>
      <c r="C27" s="62">
        <v>292504</v>
      </c>
      <c r="D27" s="62">
        <v>686662.65</v>
      </c>
      <c r="E27" s="62">
        <v>476839</v>
      </c>
      <c r="F27" s="62">
        <v>997207.91</v>
      </c>
    </row>
    <row r="28" spans="1:6" ht="15.75" x14ac:dyDescent="0.25">
      <c r="A28" s="18">
        <v>4</v>
      </c>
      <c r="B28" s="14" t="s">
        <v>41</v>
      </c>
      <c r="C28" s="63"/>
      <c r="D28" s="63"/>
      <c r="E28" s="63"/>
      <c r="F28" s="66"/>
    </row>
    <row r="29" spans="1:6" ht="15.75" x14ac:dyDescent="0.25">
      <c r="A29" s="27" t="s">
        <v>42</v>
      </c>
      <c r="B29" s="8" t="s">
        <v>43</v>
      </c>
      <c r="C29" s="62">
        <v>0</v>
      </c>
      <c r="D29" s="62">
        <v>0</v>
      </c>
      <c r="E29" s="62">
        <v>0</v>
      </c>
      <c r="F29" s="62">
        <v>0</v>
      </c>
    </row>
    <row r="30" spans="1:6" ht="20.100000000000001" customHeight="1" x14ac:dyDescent="0.25">
      <c r="A30" s="27" t="s">
        <v>44</v>
      </c>
      <c r="B30" s="8" t="s">
        <v>30</v>
      </c>
      <c r="C30" s="62">
        <v>5</v>
      </c>
      <c r="D30" s="62">
        <v>84.05</v>
      </c>
      <c r="E30" s="62">
        <v>13</v>
      </c>
      <c r="F30" s="62">
        <v>182.84</v>
      </c>
    </row>
    <row r="31" spans="1:6" ht="20.100000000000001" customHeight="1" x14ac:dyDescent="0.25">
      <c r="A31" s="27" t="s">
        <v>45</v>
      </c>
      <c r="B31" s="8" t="s">
        <v>46</v>
      </c>
      <c r="C31" s="62">
        <v>815</v>
      </c>
      <c r="D31" s="62">
        <v>12565.8</v>
      </c>
      <c r="E31" s="62">
        <v>5998</v>
      </c>
      <c r="F31" s="62">
        <v>66250.75</v>
      </c>
    </row>
    <row r="32" spans="1:6" ht="20.100000000000001" customHeight="1" x14ac:dyDescent="0.25">
      <c r="A32" s="27" t="s">
        <v>47</v>
      </c>
      <c r="B32" s="8" t="s">
        <v>48</v>
      </c>
      <c r="C32" s="62">
        <v>5956</v>
      </c>
      <c r="D32" s="62">
        <v>20388.29</v>
      </c>
      <c r="E32" s="62">
        <v>13993</v>
      </c>
      <c r="F32" s="62">
        <v>33402.99</v>
      </c>
    </row>
    <row r="33" spans="1:8" ht="20.100000000000001" customHeight="1" x14ac:dyDescent="0.25">
      <c r="A33" s="27" t="s">
        <v>49</v>
      </c>
      <c r="B33" s="8" t="s">
        <v>38</v>
      </c>
      <c r="C33" s="62">
        <v>5186</v>
      </c>
      <c r="D33" s="62">
        <v>31545.07</v>
      </c>
      <c r="E33" s="62">
        <v>18107</v>
      </c>
      <c r="F33" s="62">
        <v>104486.1</v>
      </c>
    </row>
    <row r="34" spans="1:8" ht="20.100000000000001" customHeight="1" x14ac:dyDescent="0.25">
      <c r="A34" s="18">
        <v>5</v>
      </c>
      <c r="B34" s="8" t="s">
        <v>73</v>
      </c>
      <c r="C34" s="61">
        <f>C29+C30+C31+C32+C33</f>
        <v>11962</v>
      </c>
      <c r="D34" s="61">
        <f>D29+D30+D31+D32+D33</f>
        <v>64583.21</v>
      </c>
      <c r="E34" s="61">
        <f>E29+E30+E31+E32+E33</f>
        <v>38111</v>
      </c>
      <c r="F34" s="61">
        <f>F29+F30+F31+F32+F33</f>
        <v>204322.68</v>
      </c>
    </row>
    <row r="35" spans="1:8" s="40" customFormat="1" ht="20.100000000000001" customHeight="1" x14ac:dyDescent="0.2">
      <c r="A35" s="25"/>
      <c r="B35" s="41" t="s">
        <v>74</v>
      </c>
      <c r="C35" s="64">
        <f>C26+C34</f>
        <v>376996</v>
      </c>
      <c r="D35" s="64">
        <f>D26+D34</f>
        <v>1109791.3500000001</v>
      </c>
      <c r="E35" s="64">
        <f>E26+E34</f>
        <v>637803</v>
      </c>
      <c r="F35" s="64">
        <f>F26+F34</f>
        <v>1859397.4400000002</v>
      </c>
    </row>
    <row r="36" spans="1:8" ht="42" customHeight="1" x14ac:dyDescent="0.25">
      <c r="B36" s="68"/>
      <c r="C36" s="68"/>
      <c r="D36" s="68"/>
      <c r="E36" s="68"/>
      <c r="F36" s="68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B36:F36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7"/>
  <sheetViews>
    <sheetView view="pageBreakPreview" zoomScaleSheetLayoutView="100" workbookViewId="0">
      <selection activeCell="E11" sqref="E11:F35"/>
    </sheetView>
  </sheetViews>
  <sheetFormatPr defaultRowHeight="15" x14ac:dyDescent="0.25"/>
  <cols>
    <col min="1" max="1" width="6" style="1" customWidth="1"/>
    <col min="2" max="2" width="57" style="1" customWidth="1"/>
    <col min="3" max="3" width="10.42578125" style="1" customWidth="1"/>
    <col min="4" max="4" width="11.28515625" style="1" customWidth="1"/>
    <col min="5" max="5" width="9.85546875" style="1" customWidth="1"/>
    <col min="6" max="6" width="10.5703125" style="1" customWidth="1"/>
    <col min="7" max="9" width="9.140625" style="1" customWidth="1"/>
    <col min="10" max="16384" width="9.140625" style="1"/>
  </cols>
  <sheetData>
    <row r="1" spans="1:6" ht="22.5" x14ac:dyDescent="0.45">
      <c r="A1" s="70" t="s">
        <v>63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22.5" customHeight="1" x14ac:dyDescent="0.25">
      <c r="A4" s="82" t="s">
        <v>64</v>
      </c>
      <c r="B4" s="82"/>
      <c r="C4" s="82"/>
      <c r="D4" s="82"/>
      <c r="E4" s="82"/>
      <c r="F4" s="82"/>
    </row>
    <row r="5" spans="1:6" ht="39" customHeight="1" x14ac:dyDescent="0.25">
      <c r="A5" s="84" t="str">
        <f>'MIS-II RRBs'!A5:F5</f>
        <v>Statement showing Disbursement and Outstanding of Annual Credit Plans (ACP) for the quarter ended SEPTEMBER  2025</v>
      </c>
      <c r="B5" s="84"/>
      <c r="C5" s="84"/>
      <c r="D5" s="84"/>
      <c r="E5" s="84"/>
      <c r="F5" s="84"/>
    </row>
    <row r="6" spans="1:6" ht="15.75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5.75" x14ac:dyDescent="0.25">
      <c r="A7" s="78" t="s">
        <v>61</v>
      </c>
      <c r="B7" s="79"/>
      <c r="C7" s="79"/>
      <c r="D7" s="79"/>
      <c r="E7" s="79"/>
      <c r="F7" s="80"/>
    </row>
    <row r="8" spans="1:6" ht="45" customHeight="1" x14ac:dyDescent="0.25">
      <c r="A8" s="76" t="s">
        <v>55</v>
      </c>
      <c r="B8" s="74" t="s">
        <v>65</v>
      </c>
      <c r="C8" s="83" t="s">
        <v>66</v>
      </c>
      <c r="D8" s="83"/>
      <c r="E8" s="83" t="s">
        <v>67</v>
      </c>
      <c r="F8" s="83"/>
    </row>
    <row r="9" spans="1:6" ht="15.75" x14ac:dyDescent="0.25">
      <c r="A9" s="77"/>
      <c r="B9" s="75"/>
      <c r="C9" s="18" t="s">
        <v>68</v>
      </c>
      <c r="D9" s="18" t="s">
        <v>7</v>
      </c>
      <c r="E9" s="18" t="s">
        <v>6</v>
      </c>
      <c r="F9" s="18" t="s">
        <v>7</v>
      </c>
    </row>
    <row r="10" spans="1:6" ht="20.100000000000001" customHeight="1" x14ac:dyDescent="0.25">
      <c r="A10" s="18">
        <v>1</v>
      </c>
      <c r="B10" s="14" t="s">
        <v>69</v>
      </c>
      <c r="C10" s="22"/>
      <c r="D10" s="22"/>
      <c r="E10" s="22"/>
      <c r="F10" s="23"/>
    </row>
    <row r="11" spans="1:6" ht="20.100000000000001" customHeight="1" x14ac:dyDescent="0.25">
      <c r="A11" s="37" t="s">
        <v>9</v>
      </c>
      <c r="B11" s="9" t="s">
        <v>70</v>
      </c>
      <c r="C11" s="61">
        <f>SUM(C12:C14)</f>
        <v>920038</v>
      </c>
      <c r="D11" s="61">
        <f>SUM(D12:D14)</f>
        <v>2828087.2399999998</v>
      </c>
      <c r="E11" s="61">
        <f>SUM(E12:E14)</f>
        <v>1069551</v>
      </c>
      <c r="F11" s="61">
        <f>SUM(F12:F14)</f>
        <v>2779499.9899999998</v>
      </c>
    </row>
    <row r="12" spans="1:6" ht="20.100000000000001" customHeight="1" x14ac:dyDescent="0.25">
      <c r="A12" s="28" t="s">
        <v>11</v>
      </c>
      <c r="B12" s="11" t="s">
        <v>12</v>
      </c>
      <c r="C12" s="62">
        <v>848219</v>
      </c>
      <c r="D12" s="62">
        <v>2254374.17</v>
      </c>
      <c r="E12" s="62">
        <v>908768</v>
      </c>
      <c r="F12" s="62">
        <v>2350206.75</v>
      </c>
    </row>
    <row r="13" spans="1:6" ht="20.100000000000001" customHeight="1" x14ac:dyDescent="0.25">
      <c r="A13" s="28" t="s">
        <v>13</v>
      </c>
      <c r="B13" s="11" t="s">
        <v>14</v>
      </c>
      <c r="C13" s="62">
        <v>3408</v>
      </c>
      <c r="D13" s="62">
        <v>20752</v>
      </c>
      <c r="E13" s="62">
        <v>28452</v>
      </c>
      <c r="F13" s="62">
        <v>148393.51</v>
      </c>
    </row>
    <row r="14" spans="1:6" ht="20.100000000000001" customHeight="1" x14ac:dyDescent="0.25">
      <c r="A14" s="28" t="s">
        <v>15</v>
      </c>
      <c r="B14" s="11" t="s">
        <v>16</v>
      </c>
      <c r="C14" s="62">
        <v>68411</v>
      </c>
      <c r="D14" s="62">
        <v>552961.06999999995</v>
      </c>
      <c r="E14" s="62">
        <v>132331</v>
      </c>
      <c r="F14" s="62">
        <v>280899.73</v>
      </c>
    </row>
    <row r="15" spans="1:6" ht="30" customHeight="1" x14ac:dyDescent="0.25">
      <c r="A15" s="27" t="s">
        <v>17</v>
      </c>
      <c r="B15" s="12" t="s">
        <v>18</v>
      </c>
      <c r="C15" s="61">
        <f>SUM(C16:C19)</f>
        <v>23678</v>
      </c>
      <c r="D15" s="61">
        <f>SUM(D16:D19)</f>
        <v>171936.28</v>
      </c>
      <c r="E15" s="61">
        <f>SUM(E16:E19)</f>
        <v>35997</v>
      </c>
      <c r="F15" s="61">
        <f>SUM(F16:F19)</f>
        <v>132095.45000000001</v>
      </c>
    </row>
    <row r="16" spans="1:6" ht="24.75" customHeight="1" x14ac:dyDescent="0.25">
      <c r="A16" s="28" t="s">
        <v>19</v>
      </c>
      <c r="B16" s="7" t="s">
        <v>20</v>
      </c>
      <c r="C16" s="62">
        <v>20148</v>
      </c>
      <c r="D16" s="62">
        <v>70622.559999999998</v>
      </c>
      <c r="E16" s="62">
        <v>31727</v>
      </c>
      <c r="F16" s="62">
        <v>37620.1</v>
      </c>
    </row>
    <row r="17" spans="1:6" ht="24.75" customHeight="1" x14ac:dyDescent="0.25">
      <c r="A17" s="28" t="s">
        <v>21</v>
      </c>
      <c r="B17" s="7" t="s">
        <v>71</v>
      </c>
      <c r="C17" s="62">
        <v>1</v>
      </c>
      <c r="D17" s="62">
        <v>375</v>
      </c>
      <c r="E17" s="62">
        <v>15</v>
      </c>
      <c r="F17" s="62">
        <v>3104.31</v>
      </c>
    </row>
    <row r="18" spans="1:6" ht="24.75" customHeight="1" x14ac:dyDescent="0.25">
      <c r="A18" s="28" t="s">
        <v>23</v>
      </c>
      <c r="B18" s="7" t="s">
        <v>24</v>
      </c>
      <c r="C18" s="62">
        <v>9</v>
      </c>
      <c r="D18" s="62">
        <v>98166.6</v>
      </c>
      <c r="E18" s="62">
        <v>9</v>
      </c>
      <c r="F18" s="62">
        <v>85877.66</v>
      </c>
    </row>
    <row r="19" spans="1:6" ht="20.100000000000001" customHeight="1" x14ac:dyDescent="0.25">
      <c r="A19" s="28" t="s">
        <v>25</v>
      </c>
      <c r="B19" s="6" t="s">
        <v>26</v>
      </c>
      <c r="C19" s="62">
        <v>3520</v>
      </c>
      <c r="D19" s="62">
        <v>2772.12</v>
      </c>
      <c r="E19" s="62">
        <v>4246</v>
      </c>
      <c r="F19" s="62">
        <v>5493.38</v>
      </c>
    </row>
    <row r="20" spans="1:6" ht="20.100000000000001" customHeight="1" x14ac:dyDescent="0.25">
      <c r="A20" s="27" t="s">
        <v>27</v>
      </c>
      <c r="B20" s="8" t="s">
        <v>28</v>
      </c>
      <c r="C20" s="62">
        <v>0</v>
      </c>
      <c r="D20" s="62">
        <v>0</v>
      </c>
      <c r="E20" s="62">
        <v>0</v>
      </c>
      <c r="F20" s="62">
        <v>0</v>
      </c>
    </row>
    <row r="21" spans="1:6" ht="20.100000000000001" customHeight="1" x14ac:dyDescent="0.25">
      <c r="A21" s="27" t="s">
        <v>29</v>
      </c>
      <c r="B21" s="8" t="s">
        <v>30</v>
      </c>
      <c r="C21" s="62">
        <v>206</v>
      </c>
      <c r="D21" s="62">
        <v>1333</v>
      </c>
      <c r="E21" s="62">
        <v>1210</v>
      </c>
      <c r="F21" s="62">
        <v>12993.04</v>
      </c>
    </row>
    <row r="22" spans="1:6" ht="20.100000000000001" customHeight="1" x14ac:dyDescent="0.25">
      <c r="A22" s="27" t="s">
        <v>31</v>
      </c>
      <c r="B22" s="8" t="s">
        <v>32</v>
      </c>
      <c r="C22" s="62">
        <v>834</v>
      </c>
      <c r="D22" s="62">
        <v>9881.3799999999992</v>
      </c>
      <c r="E22" s="62">
        <v>7762</v>
      </c>
      <c r="F22" s="62">
        <v>76357.52</v>
      </c>
    </row>
    <row r="23" spans="1:6" ht="20.100000000000001" customHeight="1" x14ac:dyDescent="0.25">
      <c r="A23" s="27" t="s">
        <v>33</v>
      </c>
      <c r="B23" s="8" t="s">
        <v>34</v>
      </c>
      <c r="C23" s="62">
        <v>0</v>
      </c>
      <c r="D23" s="62">
        <v>0</v>
      </c>
      <c r="E23" s="62">
        <v>0</v>
      </c>
      <c r="F23" s="62">
        <v>0</v>
      </c>
    </row>
    <row r="24" spans="1:6" ht="20.100000000000001" customHeight="1" x14ac:dyDescent="0.25">
      <c r="A24" s="27" t="s">
        <v>35</v>
      </c>
      <c r="B24" s="8" t="s">
        <v>36</v>
      </c>
      <c r="C24" s="62">
        <v>994</v>
      </c>
      <c r="D24" s="62">
        <v>1614.35</v>
      </c>
      <c r="E24" s="62">
        <v>5079</v>
      </c>
      <c r="F24" s="62">
        <v>5287.83</v>
      </c>
    </row>
    <row r="25" spans="1:6" ht="20.100000000000001" customHeight="1" x14ac:dyDescent="0.25">
      <c r="A25" s="27" t="s">
        <v>37</v>
      </c>
      <c r="B25" s="8" t="s">
        <v>38</v>
      </c>
      <c r="C25" s="62">
        <v>38593</v>
      </c>
      <c r="D25" s="62">
        <v>156842.64000000001</v>
      </c>
      <c r="E25" s="62">
        <v>64054</v>
      </c>
      <c r="F25" s="62">
        <v>355455.9</v>
      </c>
    </row>
    <row r="26" spans="1:6" ht="20.100000000000001" customHeight="1" x14ac:dyDescent="0.25">
      <c r="A26" s="18">
        <v>2</v>
      </c>
      <c r="B26" s="8" t="s">
        <v>72</v>
      </c>
      <c r="C26" s="61">
        <f>C11+C15+C20+C21+C22+C23+C24+C25</f>
        <v>984343</v>
      </c>
      <c r="D26" s="61">
        <f>D11+D15+D20+D21+D22+D23+D24+D25</f>
        <v>3169694.8899999997</v>
      </c>
      <c r="E26" s="61">
        <f>E11+E15+E20+E21+E22+E23+E24+E25</f>
        <v>1183653</v>
      </c>
      <c r="F26" s="61">
        <f>F11+F15+F20+F21+F22+F23+F24+F25</f>
        <v>3361689.73</v>
      </c>
    </row>
    <row r="27" spans="1:6" ht="20.100000000000001" customHeight="1" x14ac:dyDescent="0.25">
      <c r="A27" s="18">
        <v>3</v>
      </c>
      <c r="B27" s="15" t="s">
        <v>40</v>
      </c>
      <c r="C27" s="62">
        <v>518040</v>
      </c>
      <c r="D27" s="62">
        <v>830053.83</v>
      </c>
      <c r="E27" s="62">
        <v>641222</v>
      </c>
      <c r="F27" s="62">
        <v>926176.48</v>
      </c>
    </row>
    <row r="28" spans="1:6" ht="20.100000000000001" customHeight="1" x14ac:dyDescent="0.25">
      <c r="A28" s="18">
        <v>4</v>
      </c>
      <c r="B28" s="14" t="s">
        <v>41</v>
      </c>
      <c r="C28" s="63"/>
      <c r="D28" s="63"/>
      <c r="E28" s="63"/>
      <c r="F28" s="66"/>
    </row>
    <row r="29" spans="1:6" ht="15.75" x14ac:dyDescent="0.25">
      <c r="A29" s="27" t="s">
        <v>42</v>
      </c>
      <c r="B29" s="8" t="s">
        <v>43</v>
      </c>
      <c r="C29" s="62">
        <v>1719</v>
      </c>
      <c r="D29" s="62">
        <v>1355.17</v>
      </c>
      <c r="E29" s="62">
        <v>2822</v>
      </c>
      <c r="F29" s="62">
        <v>3250.59</v>
      </c>
    </row>
    <row r="30" spans="1:6" ht="20.100000000000001" customHeight="1" x14ac:dyDescent="0.25">
      <c r="A30" s="27" t="s">
        <v>44</v>
      </c>
      <c r="B30" s="8" t="s">
        <v>30</v>
      </c>
      <c r="C30" s="62">
        <v>0</v>
      </c>
      <c r="D30" s="62">
        <v>0</v>
      </c>
      <c r="E30" s="62">
        <v>16</v>
      </c>
      <c r="F30" s="62">
        <v>173.88</v>
      </c>
    </row>
    <row r="31" spans="1:6" ht="20.100000000000001" customHeight="1" x14ac:dyDescent="0.25">
      <c r="A31" s="27" t="s">
        <v>45</v>
      </c>
      <c r="B31" s="8" t="s">
        <v>46</v>
      </c>
      <c r="C31" s="62">
        <v>63</v>
      </c>
      <c r="D31" s="62">
        <v>1358.29</v>
      </c>
      <c r="E31" s="62">
        <v>763</v>
      </c>
      <c r="F31" s="62">
        <v>8281.14</v>
      </c>
    </row>
    <row r="32" spans="1:6" ht="20.100000000000001" customHeight="1" x14ac:dyDescent="0.25">
      <c r="A32" s="27" t="s">
        <v>47</v>
      </c>
      <c r="B32" s="8" t="s">
        <v>48</v>
      </c>
      <c r="C32" s="62">
        <v>3889</v>
      </c>
      <c r="D32" s="62">
        <v>10256.27</v>
      </c>
      <c r="E32" s="62">
        <v>12097</v>
      </c>
      <c r="F32" s="62">
        <v>29690.11</v>
      </c>
    </row>
    <row r="33" spans="1:8" ht="20.100000000000001" customHeight="1" x14ac:dyDescent="0.25">
      <c r="A33" s="27" t="s">
        <v>49</v>
      </c>
      <c r="B33" s="8" t="s">
        <v>38</v>
      </c>
      <c r="C33" s="62">
        <v>54380</v>
      </c>
      <c r="D33" s="62">
        <v>669029.13</v>
      </c>
      <c r="E33" s="62">
        <v>125889</v>
      </c>
      <c r="F33" s="62">
        <v>547911.72</v>
      </c>
    </row>
    <row r="34" spans="1:8" ht="20.100000000000001" customHeight="1" x14ac:dyDescent="0.25">
      <c r="A34" s="18">
        <v>5</v>
      </c>
      <c r="B34" s="8" t="s">
        <v>73</v>
      </c>
      <c r="C34" s="61">
        <f>C29+C30+C31+C32+C33</f>
        <v>60051</v>
      </c>
      <c r="D34" s="61">
        <f>D29+D30+D31+D32+D33</f>
        <v>681998.86</v>
      </c>
      <c r="E34" s="61">
        <f>E29+E30+E31+E32+E33</f>
        <v>141587</v>
      </c>
      <c r="F34" s="61">
        <f>F29+F30+F31+F32+F33</f>
        <v>589307.43999999994</v>
      </c>
    </row>
    <row r="35" spans="1:8" s="40" customFormat="1" ht="20.100000000000001" customHeight="1" x14ac:dyDescent="0.2">
      <c r="A35" s="25"/>
      <c r="B35" s="41" t="s">
        <v>74</v>
      </c>
      <c r="C35" s="64">
        <f>C26+C34</f>
        <v>1044394</v>
      </c>
      <c r="D35" s="64">
        <f>D26+D34</f>
        <v>3851693.7499999995</v>
      </c>
      <c r="E35" s="64">
        <f>E26+E34</f>
        <v>1325240</v>
      </c>
      <c r="F35" s="64">
        <f>F26+F34</f>
        <v>3950997.17</v>
      </c>
    </row>
    <row r="36" spans="1:8" ht="42" customHeight="1" x14ac:dyDescent="0.25">
      <c r="B36" s="68"/>
      <c r="C36" s="68"/>
      <c r="D36" s="68"/>
      <c r="E36" s="68"/>
      <c r="F36" s="68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A1:F1"/>
    <mergeCell ref="A7:F7"/>
    <mergeCell ref="A5:F5"/>
    <mergeCell ref="C8:D8"/>
    <mergeCell ref="E8:F8"/>
    <mergeCell ref="B36:F36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8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37"/>
  <sheetViews>
    <sheetView view="pageBreakPreview" topLeftCell="A10" zoomScaleNormal="100" zoomScaleSheetLayoutView="100" workbookViewId="0">
      <selection activeCell="F10" sqref="F10"/>
    </sheetView>
  </sheetViews>
  <sheetFormatPr defaultRowHeight="15" x14ac:dyDescent="0.25"/>
  <cols>
    <col min="1" max="1" width="6" style="1" customWidth="1"/>
    <col min="2" max="2" width="54" style="1" customWidth="1"/>
    <col min="3" max="3" width="9.140625" style="1" customWidth="1"/>
    <col min="4" max="4" width="9.28515625" style="1" customWidth="1"/>
    <col min="5" max="5" width="12" style="1" customWidth="1"/>
    <col min="6" max="6" width="10.7109375" style="1" customWidth="1"/>
    <col min="7" max="9" width="9.140625" style="1" customWidth="1"/>
    <col min="10" max="16384" width="9.140625" style="1"/>
  </cols>
  <sheetData>
    <row r="1" spans="1:6" ht="22.5" x14ac:dyDescent="0.45">
      <c r="A1" s="70" t="s">
        <v>63</v>
      </c>
      <c r="B1" s="70"/>
      <c r="C1" s="70"/>
      <c r="D1" s="70"/>
      <c r="E1" s="70"/>
      <c r="F1" s="70"/>
    </row>
    <row r="2" spans="1:6" ht="9.75" hidden="1" customHeight="1" x14ac:dyDescent="0.45">
      <c r="A2" s="50"/>
      <c r="B2" s="50"/>
      <c r="C2" s="50"/>
      <c r="D2" s="50"/>
      <c r="E2" s="50"/>
      <c r="F2" s="50"/>
    </row>
    <row r="3" spans="1:6" ht="15.75" hidden="1" customHeight="1" x14ac:dyDescent="0.45">
      <c r="A3" s="50"/>
      <c r="B3" s="50"/>
      <c r="C3" s="50"/>
      <c r="D3" s="50"/>
      <c r="E3" s="50"/>
      <c r="F3" s="50"/>
    </row>
    <row r="4" spans="1:6" ht="18" customHeight="1" x14ac:dyDescent="0.25">
      <c r="A4" s="82" t="s">
        <v>64</v>
      </c>
      <c r="B4" s="82"/>
      <c r="C4" s="82"/>
      <c r="D4" s="82"/>
      <c r="E4" s="82"/>
      <c r="F4" s="82"/>
    </row>
    <row r="5" spans="1:6" ht="39" customHeight="1" x14ac:dyDescent="0.25">
      <c r="A5" s="84" t="str">
        <f>'MIS-II Co-op. Bk'!A5:F5</f>
        <v>Statement showing Disbursement and Outstanding of Annual Credit Plans (ACP) for the quarter ended SEPTEMBER  2025</v>
      </c>
      <c r="B5" s="84"/>
      <c r="C5" s="84"/>
      <c r="D5" s="84"/>
      <c r="E5" s="84"/>
      <c r="F5" s="84"/>
    </row>
    <row r="6" spans="1:6" ht="15.75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5.75" x14ac:dyDescent="0.25">
      <c r="A7" s="78" t="s">
        <v>62</v>
      </c>
      <c r="B7" s="79"/>
      <c r="C7" s="79"/>
      <c r="D7" s="79"/>
      <c r="E7" s="79"/>
      <c r="F7" s="80"/>
    </row>
    <row r="8" spans="1:6" ht="15.75" x14ac:dyDescent="0.25">
      <c r="A8" s="76" t="s">
        <v>55</v>
      </c>
      <c r="B8" s="74" t="s">
        <v>65</v>
      </c>
      <c r="C8" s="83" t="s">
        <v>66</v>
      </c>
      <c r="D8" s="83"/>
      <c r="E8" s="83" t="s">
        <v>67</v>
      </c>
      <c r="F8" s="83"/>
    </row>
    <row r="9" spans="1:6" ht="15.75" x14ac:dyDescent="0.25">
      <c r="A9" s="77"/>
      <c r="B9" s="75"/>
      <c r="C9" s="18" t="s">
        <v>68</v>
      </c>
      <c r="D9" s="18" t="s">
        <v>7</v>
      </c>
      <c r="E9" s="18" t="s">
        <v>6</v>
      </c>
      <c r="F9" s="18" t="s">
        <v>7</v>
      </c>
    </row>
    <row r="10" spans="1:6" ht="15.75" x14ac:dyDescent="0.25">
      <c r="A10" s="18">
        <v>1</v>
      </c>
      <c r="B10" s="14" t="s">
        <v>69</v>
      </c>
      <c r="C10" s="22"/>
      <c r="D10" s="22"/>
      <c r="E10" s="22"/>
      <c r="F10" s="23"/>
    </row>
    <row r="11" spans="1:6" x14ac:dyDescent="0.25">
      <c r="A11" s="37" t="s">
        <v>9</v>
      </c>
      <c r="B11" s="9" t="s">
        <v>70</v>
      </c>
      <c r="C11" s="61">
        <f>SUM(C12:C14)</f>
        <v>104490</v>
      </c>
      <c r="D11" s="61">
        <f>SUM(D12:D14)</f>
        <v>105343.23999999999</v>
      </c>
      <c r="E11" s="61">
        <f>SUM(E12:E14)</f>
        <v>580244</v>
      </c>
      <c r="F11" s="61">
        <f>SUM(F12:F14)</f>
        <v>299468.07999999996</v>
      </c>
    </row>
    <row r="12" spans="1:6" x14ac:dyDescent="0.25">
      <c r="A12" s="28" t="s">
        <v>11</v>
      </c>
      <c r="B12" s="11" t="s">
        <v>12</v>
      </c>
      <c r="C12" s="62">
        <v>101412</v>
      </c>
      <c r="D12" s="62">
        <v>99794.55</v>
      </c>
      <c r="E12" s="62">
        <v>568780</v>
      </c>
      <c r="F12" s="62">
        <v>269780.34999999998</v>
      </c>
    </row>
    <row r="13" spans="1:6" x14ac:dyDescent="0.25">
      <c r="A13" s="28" t="s">
        <v>13</v>
      </c>
      <c r="B13" s="11" t="s">
        <v>14</v>
      </c>
      <c r="C13" s="62">
        <v>3</v>
      </c>
      <c r="D13" s="62">
        <v>453.4</v>
      </c>
      <c r="E13" s="62">
        <v>96</v>
      </c>
      <c r="F13" s="62">
        <v>4745.95</v>
      </c>
    </row>
    <row r="14" spans="1:6" x14ac:dyDescent="0.25">
      <c r="A14" s="28" t="s">
        <v>15</v>
      </c>
      <c r="B14" s="11" t="s">
        <v>16</v>
      </c>
      <c r="C14" s="62">
        <v>3075</v>
      </c>
      <c r="D14" s="62">
        <v>5095.29</v>
      </c>
      <c r="E14" s="62">
        <v>11368</v>
      </c>
      <c r="F14" s="62">
        <v>24941.78</v>
      </c>
    </row>
    <row r="15" spans="1:6" ht="30" x14ac:dyDescent="0.25">
      <c r="A15" s="27" t="s">
        <v>17</v>
      </c>
      <c r="B15" s="12" t="s">
        <v>18</v>
      </c>
      <c r="C15" s="61">
        <f>SUM(C16:C19)</f>
        <v>39709</v>
      </c>
      <c r="D15" s="61">
        <f>SUM(D16:D19)</f>
        <v>190960.86</v>
      </c>
      <c r="E15" s="61">
        <f>SUM(E16:E19)</f>
        <v>210660</v>
      </c>
      <c r="F15" s="61">
        <f>SUM(F16:F19)</f>
        <v>753164.78999999992</v>
      </c>
    </row>
    <row r="16" spans="1:6" ht="25.5" x14ac:dyDescent="0.25">
      <c r="A16" s="28" t="s">
        <v>19</v>
      </c>
      <c r="B16" s="7" t="s">
        <v>20</v>
      </c>
      <c r="C16" s="62">
        <v>39346</v>
      </c>
      <c r="D16" s="62">
        <v>170345.5</v>
      </c>
      <c r="E16" s="62">
        <v>208366</v>
      </c>
      <c r="F16" s="62">
        <v>635480.81999999995</v>
      </c>
    </row>
    <row r="17" spans="1:6" ht="25.5" x14ac:dyDescent="0.25">
      <c r="A17" s="28" t="s">
        <v>21</v>
      </c>
      <c r="B17" s="7" t="s">
        <v>71</v>
      </c>
      <c r="C17" s="62">
        <v>287</v>
      </c>
      <c r="D17" s="62">
        <v>17922.96</v>
      </c>
      <c r="E17" s="62">
        <v>2007</v>
      </c>
      <c r="F17" s="62">
        <v>97734.65</v>
      </c>
    </row>
    <row r="18" spans="1:6" ht="25.5" x14ac:dyDescent="0.25">
      <c r="A18" s="28" t="s">
        <v>23</v>
      </c>
      <c r="B18" s="7" t="s">
        <v>24</v>
      </c>
      <c r="C18" s="62">
        <v>75</v>
      </c>
      <c r="D18" s="62">
        <v>2665.62</v>
      </c>
      <c r="E18" s="62">
        <v>286</v>
      </c>
      <c r="F18" s="62">
        <v>19922.61</v>
      </c>
    </row>
    <row r="19" spans="1:6" x14ac:dyDescent="0.25">
      <c r="A19" s="28" t="s">
        <v>25</v>
      </c>
      <c r="B19" s="6" t="s">
        <v>26</v>
      </c>
      <c r="C19" s="62">
        <v>1</v>
      </c>
      <c r="D19" s="62">
        <v>26.78</v>
      </c>
      <c r="E19" s="62">
        <v>1</v>
      </c>
      <c r="F19" s="62">
        <v>26.71</v>
      </c>
    </row>
    <row r="20" spans="1:6" ht="15.75" x14ac:dyDescent="0.25">
      <c r="A20" s="27" t="s">
        <v>27</v>
      </c>
      <c r="B20" s="8" t="s">
        <v>28</v>
      </c>
      <c r="C20" s="62">
        <v>0</v>
      </c>
      <c r="D20" s="62">
        <v>0</v>
      </c>
      <c r="E20" s="62">
        <v>0</v>
      </c>
      <c r="F20" s="62">
        <v>0</v>
      </c>
    </row>
    <row r="21" spans="1:6" ht="15.75" x14ac:dyDescent="0.25">
      <c r="A21" s="27" t="s">
        <v>29</v>
      </c>
      <c r="B21" s="8" t="s">
        <v>30</v>
      </c>
      <c r="C21" s="62">
        <v>0</v>
      </c>
      <c r="D21" s="62">
        <v>0</v>
      </c>
      <c r="E21" s="62">
        <v>1</v>
      </c>
      <c r="F21" s="62">
        <v>2.0099999999999998</v>
      </c>
    </row>
    <row r="22" spans="1:6" ht="15.75" x14ac:dyDescent="0.25">
      <c r="A22" s="27" t="s">
        <v>31</v>
      </c>
      <c r="B22" s="8" t="s">
        <v>32</v>
      </c>
      <c r="C22" s="62">
        <v>13354</v>
      </c>
      <c r="D22" s="62">
        <v>66274.34</v>
      </c>
      <c r="E22" s="62">
        <v>74335</v>
      </c>
      <c r="F22" s="62">
        <v>384174.24</v>
      </c>
    </row>
    <row r="23" spans="1:6" ht="15.75" x14ac:dyDescent="0.25">
      <c r="A23" s="27" t="s">
        <v>33</v>
      </c>
      <c r="B23" s="8" t="s">
        <v>34</v>
      </c>
      <c r="C23" s="62">
        <v>519</v>
      </c>
      <c r="D23" s="62">
        <v>785.72</v>
      </c>
      <c r="E23" s="62">
        <v>11075</v>
      </c>
      <c r="F23" s="62">
        <v>8135.42</v>
      </c>
    </row>
    <row r="24" spans="1:6" ht="15.75" x14ac:dyDescent="0.25">
      <c r="A24" s="27" t="s">
        <v>35</v>
      </c>
      <c r="B24" s="8" t="s">
        <v>36</v>
      </c>
      <c r="C24" s="62">
        <v>12</v>
      </c>
      <c r="D24" s="62">
        <v>3540.33</v>
      </c>
      <c r="E24" s="62">
        <v>26</v>
      </c>
      <c r="F24" s="62">
        <v>9467.99</v>
      </c>
    </row>
    <row r="25" spans="1:6" ht="15.75" x14ac:dyDescent="0.25">
      <c r="A25" s="27" t="s">
        <v>37</v>
      </c>
      <c r="B25" s="8" t="s">
        <v>38</v>
      </c>
      <c r="C25" s="62">
        <v>46220</v>
      </c>
      <c r="D25" s="62">
        <v>29190.93</v>
      </c>
      <c r="E25" s="62">
        <v>183333</v>
      </c>
      <c r="F25" s="62">
        <v>65259.31</v>
      </c>
    </row>
    <row r="26" spans="1:6" ht="15.75" x14ac:dyDescent="0.25">
      <c r="A26" s="18">
        <v>2</v>
      </c>
      <c r="B26" s="8" t="s">
        <v>72</v>
      </c>
      <c r="C26" s="61">
        <f>C11+C15+C20+C21+C22+C23+C24+C25</f>
        <v>204304</v>
      </c>
      <c r="D26" s="61">
        <f>D11+D15+D20+D21+D22+D23+D24+D25</f>
        <v>396095.41999999993</v>
      </c>
      <c r="E26" s="61">
        <f>E11+E15+E20+E21+E22+E23+E24+E25</f>
        <v>1059674</v>
      </c>
      <c r="F26" s="61">
        <f>F11+F15+F20+F21+F22+F23+F24+F25</f>
        <v>1519671.8399999999</v>
      </c>
    </row>
    <row r="27" spans="1:6" ht="15.75" x14ac:dyDescent="0.25">
      <c r="A27" s="18">
        <v>3</v>
      </c>
      <c r="B27" s="15" t="s">
        <v>40</v>
      </c>
      <c r="C27" s="62">
        <v>143122</v>
      </c>
      <c r="D27" s="62">
        <v>128892.13</v>
      </c>
      <c r="E27" s="62">
        <v>797458</v>
      </c>
      <c r="F27" s="62">
        <v>373051.88</v>
      </c>
    </row>
    <row r="28" spans="1:6" ht="15.75" x14ac:dyDescent="0.25">
      <c r="A28" s="18">
        <v>4</v>
      </c>
      <c r="B28" s="14" t="s">
        <v>41</v>
      </c>
      <c r="C28" s="63"/>
      <c r="D28" s="63"/>
      <c r="E28" s="63"/>
      <c r="F28" s="66"/>
    </row>
    <row r="29" spans="1:6" ht="15.75" x14ac:dyDescent="0.25">
      <c r="A29" s="27" t="s">
        <v>42</v>
      </c>
      <c r="B29" s="8" t="s">
        <v>43</v>
      </c>
      <c r="C29" s="62">
        <v>0</v>
      </c>
      <c r="D29" s="62">
        <v>0</v>
      </c>
      <c r="E29" s="62">
        <v>0</v>
      </c>
      <c r="F29" s="62">
        <v>0</v>
      </c>
    </row>
    <row r="30" spans="1:6" ht="20.100000000000001" customHeight="1" x14ac:dyDescent="0.25">
      <c r="A30" s="27" t="s">
        <v>44</v>
      </c>
      <c r="B30" s="8" t="s">
        <v>30</v>
      </c>
      <c r="C30" s="62">
        <v>0</v>
      </c>
      <c r="D30" s="62">
        <v>0</v>
      </c>
      <c r="E30" s="62">
        <v>0</v>
      </c>
      <c r="F30" s="62">
        <v>0</v>
      </c>
    </row>
    <row r="31" spans="1:6" ht="20.100000000000001" customHeight="1" x14ac:dyDescent="0.25">
      <c r="A31" s="27" t="s">
        <v>45</v>
      </c>
      <c r="B31" s="8" t="s">
        <v>46</v>
      </c>
      <c r="C31" s="62">
        <v>2394</v>
      </c>
      <c r="D31" s="62">
        <v>29047.46</v>
      </c>
      <c r="E31" s="62">
        <v>10887</v>
      </c>
      <c r="F31" s="62">
        <v>131759.67999999999</v>
      </c>
    </row>
    <row r="32" spans="1:6" ht="20.100000000000001" customHeight="1" x14ac:dyDescent="0.25">
      <c r="A32" s="27" t="s">
        <v>47</v>
      </c>
      <c r="B32" s="8" t="s">
        <v>48</v>
      </c>
      <c r="C32" s="62">
        <v>330</v>
      </c>
      <c r="D32" s="62">
        <v>356.3</v>
      </c>
      <c r="E32" s="62">
        <v>3509</v>
      </c>
      <c r="F32" s="62">
        <v>2634.9</v>
      </c>
    </row>
    <row r="33" spans="1:8" ht="20.100000000000001" customHeight="1" x14ac:dyDescent="0.25">
      <c r="A33" s="27" t="s">
        <v>49</v>
      </c>
      <c r="B33" s="8" t="s">
        <v>38</v>
      </c>
      <c r="C33" s="62">
        <v>72740</v>
      </c>
      <c r="D33" s="62">
        <v>234159.41</v>
      </c>
      <c r="E33" s="62">
        <v>228339</v>
      </c>
      <c r="F33" s="62">
        <v>583525.43000000005</v>
      </c>
    </row>
    <row r="34" spans="1:8" ht="20.100000000000001" customHeight="1" x14ac:dyDescent="0.25">
      <c r="A34" s="18">
        <v>5</v>
      </c>
      <c r="B34" s="8" t="s">
        <v>73</v>
      </c>
      <c r="C34" s="61">
        <f>C29+C30+C31+C32+C33</f>
        <v>75464</v>
      </c>
      <c r="D34" s="61">
        <f>D29+D30+D31+D32+D33</f>
        <v>263563.17</v>
      </c>
      <c r="E34" s="61">
        <f>E29+E30+E31+E32+E33</f>
        <v>242735</v>
      </c>
      <c r="F34" s="61">
        <f>F29+F30+F31+F32+F33</f>
        <v>717920.01</v>
      </c>
    </row>
    <row r="35" spans="1:8" s="40" customFormat="1" ht="20.100000000000001" customHeight="1" x14ac:dyDescent="0.2">
      <c r="A35" s="25"/>
      <c r="B35" s="41" t="s">
        <v>74</v>
      </c>
      <c r="C35" s="64">
        <f>C26+C34</f>
        <v>279768</v>
      </c>
      <c r="D35" s="64">
        <f>D26+D34</f>
        <v>659658.58999999985</v>
      </c>
      <c r="E35" s="64">
        <f>E26+E34</f>
        <v>1302409</v>
      </c>
      <c r="F35" s="64">
        <f>F26+F34</f>
        <v>2237591.8499999996</v>
      </c>
    </row>
    <row r="36" spans="1:8" ht="42" customHeight="1" x14ac:dyDescent="0.25">
      <c r="B36" s="68"/>
      <c r="C36" s="68"/>
      <c r="D36" s="68"/>
      <c r="E36" s="68"/>
      <c r="F36" s="68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A8:A9"/>
    <mergeCell ref="B8:B9"/>
    <mergeCell ref="C8:D8"/>
    <mergeCell ref="E8:F8"/>
    <mergeCell ref="B36:F36"/>
    <mergeCell ref="A7:F7"/>
    <mergeCell ref="A1:F1"/>
    <mergeCell ref="A4:F4"/>
    <mergeCell ref="A5:F5"/>
    <mergeCell ref="A6:B6"/>
    <mergeCell ref="C6:F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38"/>
  <sheetViews>
    <sheetView view="pageBreakPreview" zoomScale="110" zoomScaleSheetLayoutView="110" workbookViewId="0">
      <selection activeCell="C9" sqref="C9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1.85546875" style="1" customWidth="1"/>
    <col min="5" max="5" width="9.5703125" style="1" customWidth="1"/>
    <col min="6" max="6" width="10.28515625" style="1" customWidth="1"/>
    <col min="7" max="8" width="9.140625" style="1" customWidth="1"/>
    <col min="9" max="16384" width="9.140625" style="1"/>
  </cols>
  <sheetData>
    <row r="1" spans="1:14" ht="21.75" customHeight="1" x14ac:dyDescent="0.45">
      <c r="A1" s="70" t="s">
        <v>76</v>
      </c>
      <c r="B1" s="70"/>
      <c r="C1" s="70"/>
      <c r="D1" s="70"/>
      <c r="E1" s="70"/>
      <c r="F1" s="70"/>
    </row>
    <row r="2" spans="1:14" ht="22.5" hidden="1" x14ac:dyDescent="0.45">
      <c r="A2" s="50"/>
      <c r="B2" s="50"/>
      <c r="C2" s="50"/>
      <c r="D2" s="50"/>
      <c r="E2" s="50"/>
      <c r="F2" s="50"/>
    </row>
    <row r="3" spans="1:14" ht="22.5" hidden="1" x14ac:dyDescent="0.45">
      <c r="A3" s="50"/>
      <c r="B3" s="50"/>
      <c r="C3" s="50"/>
      <c r="D3" s="50"/>
      <c r="E3" s="50"/>
      <c r="F3" s="50"/>
    </row>
    <row r="4" spans="1:14" ht="22.5" hidden="1" x14ac:dyDescent="0.45">
      <c r="A4" s="50"/>
      <c r="B4" s="50"/>
      <c r="C4" s="50"/>
      <c r="D4" s="50"/>
      <c r="E4" s="50"/>
      <c r="F4" s="50"/>
    </row>
    <row r="5" spans="1:14" ht="16.5" x14ac:dyDescent="0.25">
      <c r="A5" s="82" t="s">
        <v>77</v>
      </c>
      <c r="B5" s="82"/>
      <c r="C5" s="82"/>
      <c r="D5" s="82"/>
      <c r="E5" s="82"/>
      <c r="F5" s="82"/>
    </row>
    <row r="6" spans="1:14" ht="40.5" customHeight="1" x14ac:dyDescent="0.25">
      <c r="A6" s="84" t="s">
        <v>78</v>
      </c>
      <c r="B6" s="84"/>
      <c r="C6" s="84"/>
      <c r="D6" s="84"/>
      <c r="E6" s="84"/>
      <c r="F6" s="84"/>
    </row>
    <row r="7" spans="1:14" ht="15.75" x14ac:dyDescent="0.25">
      <c r="A7" s="72" t="s">
        <v>2</v>
      </c>
      <c r="B7" s="72"/>
      <c r="C7" s="73" t="s">
        <v>3</v>
      </c>
      <c r="D7" s="73"/>
      <c r="E7" s="73"/>
      <c r="F7" s="73"/>
    </row>
    <row r="8" spans="1:14" ht="46.5" customHeight="1" x14ac:dyDescent="0.25">
      <c r="A8" s="76" t="s">
        <v>55</v>
      </c>
      <c r="B8" s="74" t="s">
        <v>65</v>
      </c>
      <c r="C8" s="86" t="s">
        <v>87</v>
      </c>
      <c r="D8" s="87"/>
      <c r="E8" s="88" t="s">
        <v>79</v>
      </c>
      <c r="F8" s="88"/>
    </row>
    <row r="9" spans="1:14" ht="15.75" x14ac:dyDescent="0.25">
      <c r="A9" s="77"/>
      <c r="B9" s="75"/>
      <c r="C9" s="20" t="s">
        <v>6</v>
      </c>
      <c r="D9" s="20" t="s">
        <v>7</v>
      </c>
      <c r="E9" s="20" t="s">
        <v>68</v>
      </c>
      <c r="F9" s="20" t="s">
        <v>7</v>
      </c>
    </row>
    <row r="10" spans="1:14" ht="20.100000000000001" customHeight="1" x14ac:dyDescent="0.25">
      <c r="A10" s="18">
        <v>1</v>
      </c>
      <c r="B10" s="14" t="s">
        <v>8</v>
      </c>
      <c r="C10" s="22"/>
      <c r="D10" s="22"/>
      <c r="E10" s="22"/>
      <c r="F10" s="23"/>
    </row>
    <row r="11" spans="1:14" ht="20.100000000000001" customHeight="1" x14ac:dyDescent="0.25">
      <c r="A11" s="42" t="s">
        <v>9</v>
      </c>
      <c r="B11" s="8" t="s">
        <v>80</v>
      </c>
      <c r="C11" s="58">
        <f>SUM(C12:C14)</f>
        <v>4789425</v>
      </c>
      <c r="D11" s="58">
        <f>SUM(D12:D14)</f>
        <v>16116295.440000001</v>
      </c>
      <c r="E11" s="43">
        <f>'MIS-II'!C11/'MIS-III'!C11</f>
        <v>0.58152554847398175</v>
      </c>
      <c r="F11" s="43">
        <f>'MIS-II'!D11/'MIS-III'!D11</f>
        <v>0.67352851034604755</v>
      </c>
    </row>
    <row r="12" spans="1:14" ht="20.100000000000001" customHeight="1" x14ac:dyDescent="0.25">
      <c r="A12" s="28" t="s">
        <v>11</v>
      </c>
      <c r="B12" s="6" t="s">
        <v>12</v>
      </c>
      <c r="C12" s="59">
        <f>'MIS-I '!C12</f>
        <v>4614308</v>
      </c>
      <c r="D12" s="59">
        <f>'MIS-I '!D12</f>
        <v>11828524.420000002</v>
      </c>
      <c r="E12" s="44">
        <f>'MIS-II'!C12/'MIS-III'!C12</f>
        <v>0.5820666934240194</v>
      </c>
      <c r="F12" s="44">
        <f>'MIS-II'!D12/'MIS-III'!D12</f>
        <v>0.65062647349211788</v>
      </c>
    </row>
    <row r="13" spans="1:14" ht="20.100000000000001" customHeight="1" x14ac:dyDescent="0.25">
      <c r="A13" s="28" t="s">
        <v>13</v>
      </c>
      <c r="B13" s="6" t="s">
        <v>14</v>
      </c>
      <c r="C13" s="59">
        <f>'MIS-I '!C13</f>
        <v>23049</v>
      </c>
      <c r="D13" s="59">
        <f>'MIS-I '!D13</f>
        <v>258926.31999999998</v>
      </c>
      <c r="E13" s="44">
        <f>'MIS-II'!C13/'MIS-III'!C13</f>
        <v>0.37116577725714783</v>
      </c>
      <c r="F13" s="44">
        <f>'MIS-II'!D13/'MIS-III'!D13</f>
        <v>0.46829538225391693</v>
      </c>
      <c r="I13" s="85" t="s">
        <v>81</v>
      </c>
      <c r="J13" s="85"/>
      <c r="K13" s="85"/>
      <c r="L13" s="85"/>
      <c r="M13" s="85"/>
      <c r="N13" s="85"/>
    </row>
    <row r="14" spans="1:14" ht="20.100000000000001" customHeight="1" x14ac:dyDescent="0.25">
      <c r="A14" s="28" t="s">
        <v>15</v>
      </c>
      <c r="B14" s="6" t="s">
        <v>16</v>
      </c>
      <c r="C14" s="59">
        <f>'MIS-I '!C14</f>
        <v>152068</v>
      </c>
      <c r="D14" s="59">
        <f>'MIS-I '!D14</f>
        <v>4028844.7</v>
      </c>
      <c r="E14" s="44">
        <f>'MIS-II'!C14/'MIS-III'!C14</f>
        <v>0.5969895046952679</v>
      </c>
      <c r="F14" s="44">
        <f>'MIS-II'!D14/'MIS-III'!D14</f>
        <v>0.75395791006786628</v>
      </c>
    </row>
    <row r="15" spans="1:14" ht="30" customHeight="1" x14ac:dyDescent="0.25">
      <c r="A15" s="42" t="s">
        <v>17</v>
      </c>
      <c r="B15" s="12" t="s">
        <v>18</v>
      </c>
      <c r="C15" s="58">
        <f>SUM(C16:C19)</f>
        <v>869391</v>
      </c>
      <c r="D15" s="58">
        <f>SUM(D16:D19)</f>
        <v>31091665.160000004</v>
      </c>
      <c r="E15" s="43">
        <f>'MIS-II'!C15/'MIS-III'!C15</f>
        <v>0.47032232907863092</v>
      </c>
      <c r="F15" s="43">
        <f>'MIS-II'!D15/'MIS-III'!D15</f>
        <v>0.7960929815957144</v>
      </c>
    </row>
    <row r="16" spans="1:14" ht="24.95" customHeight="1" x14ac:dyDescent="0.25">
      <c r="A16" s="28" t="s">
        <v>19</v>
      </c>
      <c r="B16" s="7" t="s">
        <v>20</v>
      </c>
      <c r="C16" s="59">
        <f>'MIS-I '!C16</f>
        <v>645466</v>
      </c>
      <c r="D16" s="59">
        <f>'MIS-I '!D16</f>
        <v>10464170.76</v>
      </c>
      <c r="E16" s="44">
        <f>'MIS-II'!C16/'MIS-III'!C16</f>
        <v>0.50359740094753247</v>
      </c>
      <c r="F16" s="44">
        <f>'MIS-II'!D16/'MIS-III'!D16</f>
        <v>0.82051657287748636</v>
      </c>
    </row>
    <row r="17" spans="1:6" ht="24.95" customHeight="1" x14ac:dyDescent="0.25">
      <c r="A17" s="28" t="s">
        <v>21</v>
      </c>
      <c r="B17" s="7" t="s">
        <v>82</v>
      </c>
      <c r="C17" s="59">
        <f>'MIS-I '!C17</f>
        <v>127475</v>
      </c>
      <c r="D17" s="59">
        <f>'MIS-I '!D17</f>
        <v>10544772.169999998</v>
      </c>
      <c r="E17" s="44">
        <f>'MIS-II'!C17/'MIS-III'!C17</f>
        <v>0.41355559913708573</v>
      </c>
      <c r="F17" s="44">
        <f>'MIS-II'!D17/'MIS-III'!D17</f>
        <v>0.88444009217507835</v>
      </c>
    </row>
    <row r="18" spans="1:6" ht="24.95" customHeight="1" x14ac:dyDescent="0.25">
      <c r="A18" s="28" t="s">
        <v>23</v>
      </c>
      <c r="B18" s="7" t="s">
        <v>24</v>
      </c>
      <c r="C18" s="59">
        <f>'MIS-I '!C18</f>
        <v>90158</v>
      </c>
      <c r="D18" s="59">
        <f>'MIS-I '!D18</f>
        <v>9913869.3000000026</v>
      </c>
      <c r="E18" s="44">
        <f>'MIS-II'!C18/'MIS-III'!C18</f>
        <v>0.2025000554581956</v>
      </c>
      <c r="F18" s="44">
        <f>'MIS-II'!D18/'MIS-III'!D18</f>
        <v>0.6871824818186778</v>
      </c>
    </row>
    <row r="19" spans="1:6" ht="20.100000000000001" customHeight="1" x14ac:dyDescent="0.25">
      <c r="A19" s="28" t="s">
        <v>25</v>
      </c>
      <c r="B19" s="6" t="s">
        <v>26</v>
      </c>
      <c r="C19" s="59">
        <f>'MIS-I '!C19</f>
        <v>6292</v>
      </c>
      <c r="D19" s="59">
        <f>'MIS-I '!D19</f>
        <v>168852.93</v>
      </c>
      <c r="E19" s="44">
        <f>'MIS-II'!C19/'MIS-III'!C19</f>
        <v>2.0445009535918626</v>
      </c>
      <c r="F19" s="44">
        <f>'MIS-II'!D19/'MIS-III'!D19</f>
        <v>0.15975032236633382</v>
      </c>
    </row>
    <row r="20" spans="1:6" ht="20.100000000000001" customHeight="1" x14ac:dyDescent="0.25">
      <c r="A20" s="27" t="s">
        <v>27</v>
      </c>
      <c r="B20" s="8" t="s">
        <v>28</v>
      </c>
      <c r="C20" s="59">
        <f>'MIS-I '!C20</f>
        <v>3857</v>
      </c>
      <c r="D20" s="59">
        <f>'MIS-I '!D20</f>
        <v>81525.62</v>
      </c>
      <c r="E20" s="44">
        <f>'MIS-II'!C20/'MIS-III'!C20</f>
        <v>3.2408607726212083E-2</v>
      </c>
      <c r="F20" s="44">
        <f>'MIS-II'!D20/'MIS-III'!D20</f>
        <v>0.50423829956766963</v>
      </c>
    </row>
    <row r="21" spans="1:6" ht="20.100000000000001" customHeight="1" x14ac:dyDescent="0.25">
      <c r="A21" s="27" t="s">
        <v>29</v>
      </c>
      <c r="B21" s="8" t="s">
        <v>30</v>
      </c>
      <c r="C21" s="59">
        <f>'MIS-I '!C21</f>
        <v>16928</v>
      </c>
      <c r="D21" s="59">
        <f>'MIS-I '!D21</f>
        <v>62584.960000000006</v>
      </c>
      <c r="E21" s="44">
        <f>'MIS-II'!C21/'MIS-III'!C21</f>
        <v>0.61076323251417775</v>
      </c>
      <c r="F21" s="44">
        <f>'MIS-II'!D21/'MIS-III'!D21</f>
        <v>0.47247677397253263</v>
      </c>
    </row>
    <row r="22" spans="1:6" ht="20.100000000000001" customHeight="1" x14ac:dyDescent="0.25">
      <c r="A22" s="27" t="s">
        <v>31</v>
      </c>
      <c r="B22" s="8" t="s">
        <v>32</v>
      </c>
      <c r="C22" s="59">
        <f>'MIS-I '!C22</f>
        <v>338485</v>
      </c>
      <c r="D22" s="59">
        <f>'MIS-I '!D22</f>
        <v>1978961.0100000002</v>
      </c>
      <c r="E22" s="44">
        <f>'MIS-II'!C22/'MIS-III'!C22</f>
        <v>0.42838235076886716</v>
      </c>
      <c r="F22" s="44">
        <f>'MIS-II'!D22/'MIS-III'!D22</f>
        <v>0.51851210044810325</v>
      </c>
    </row>
    <row r="23" spans="1:6" ht="20.100000000000001" customHeight="1" x14ac:dyDescent="0.25">
      <c r="A23" s="27" t="s">
        <v>33</v>
      </c>
      <c r="B23" s="8" t="s">
        <v>34</v>
      </c>
      <c r="C23" s="59">
        <f>'MIS-I '!C23</f>
        <v>15772</v>
      </c>
      <c r="D23" s="59">
        <f>'MIS-I '!D23</f>
        <v>42019.01</v>
      </c>
      <c r="E23" s="44">
        <f>'MIS-II'!C23/'MIS-III'!C23</f>
        <v>3.6647222926705553E-2</v>
      </c>
      <c r="F23" s="44">
        <f>'MIS-II'!D23/'MIS-III'!D23</f>
        <v>0.55608877981656402</v>
      </c>
    </row>
    <row r="24" spans="1:6" ht="20.100000000000001" customHeight="1" x14ac:dyDescent="0.25">
      <c r="A24" s="27" t="s">
        <v>35</v>
      </c>
      <c r="B24" s="8" t="s">
        <v>36</v>
      </c>
      <c r="C24" s="59">
        <f>'MIS-I '!C24</f>
        <v>10259</v>
      </c>
      <c r="D24" s="59">
        <f>'MIS-I '!D24</f>
        <v>51508.71</v>
      </c>
      <c r="E24" s="44">
        <f>'MIS-II'!C24/'MIS-III'!C24</f>
        <v>1.2603567599181207</v>
      </c>
      <c r="F24" s="44">
        <f>'MIS-II'!D24/'MIS-III'!D24</f>
        <v>2.09926476512419</v>
      </c>
    </row>
    <row r="25" spans="1:6" ht="20.100000000000001" customHeight="1" x14ac:dyDescent="0.25">
      <c r="A25" s="27" t="s">
        <v>37</v>
      </c>
      <c r="B25" s="8" t="s">
        <v>38</v>
      </c>
      <c r="C25" s="59">
        <f>'MIS-I '!C25</f>
        <v>404496</v>
      </c>
      <c r="D25" s="59">
        <f>'MIS-I '!D25</f>
        <v>459593.06999999995</v>
      </c>
      <c r="E25" s="44">
        <f>'MIS-II'!C25/'MIS-III'!C25</f>
        <v>0.29811172421976978</v>
      </c>
      <c r="F25" s="44">
        <f>'MIS-II'!D25/'MIS-III'!D25</f>
        <v>0.53063139093894529</v>
      </c>
    </row>
    <row r="26" spans="1:6" s="2" customFormat="1" ht="20.100000000000001" customHeight="1" x14ac:dyDescent="0.25">
      <c r="A26" s="18">
        <v>2</v>
      </c>
      <c r="B26" s="8" t="s">
        <v>57</v>
      </c>
      <c r="C26" s="58">
        <f>SUM(C11+C15+C20+C21+C22+C23+C24+C25)</f>
        <v>6448613</v>
      </c>
      <c r="D26" s="58">
        <f>SUM(D11+D15+D20+D21+D22+D23+D24+D25)</f>
        <v>49884152.980000004</v>
      </c>
      <c r="E26" s="43">
        <f>'MIS-II'!C26/'MIS-III'!C26</f>
        <v>0.5402130659724812</v>
      </c>
      <c r="F26" s="43">
        <f>'MIS-II'!D26/'MIS-III'!D26</f>
        <v>0.74329829023790284</v>
      </c>
    </row>
    <row r="27" spans="1:6" ht="20.100000000000001" customHeight="1" x14ac:dyDescent="0.25">
      <c r="A27" s="18">
        <v>3</v>
      </c>
      <c r="B27" s="15" t="s">
        <v>40</v>
      </c>
      <c r="C27" s="59">
        <f>'MIS-I '!C27</f>
        <v>3466667</v>
      </c>
      <c r="D27" s="59">
        <f>'MIS-I '!D27</f>
        <v>7889170.9199999999</v>
      </c>
      <c r="E27" s="44">
        <f>'MIS-II'!C27/'MIS-III'!C27</f>
        <v>0.60852455687263873</v>
      </c>
      <c r="F27" s="44">
        <f>'MIS-II'!D27/'MIS-III'!D27</f>
        <v>0.66784818499026766</v>
      </c>
    </row>
    <row r="28" spans="1:6" ht="20.100000000000001" customHeight="1" x14ac:dyDescent="0.25">
      <c r="A28" s="18">
        <v>4</v>
      </c>
      <c r="B28" s="10" t="s">
        <v>41</v>
      </c>
      <c r="C28" s="59"/>
      <c r="D28" s="59"/>
      <c r="E28" s="44"/>
      <c r="F28" s="44"/>
    </row>
    <row r="29" spans="1:6" ht="15.75" x14ac:dyDescent="0.25">
      <c r="A29" s="27" t="s">
        <v>42</v>
      </c>
      <c r="B29" s="8" t="s">
        <v>43</v>
      </c>
      <c r="C29" s="59">
        <f>'MIS-I '!C29</f>
        <v>13393</v>
      </c>
      <c r="D29" s="59">
        <f>'MIS-I '!D29</f>
        <v>1049827.47</v>
      </c>
      <c r="E29" s="44">
        <f>'MIS-II'!C29/'MIS-III'!C29</f>
        <v>0.48779213021727769</v>
      </c>
      <c r="F29" s="44">
        <f>'MIS-II'!D29/'MIS-III'!D29</f>
        <v>0.28381785437563373</v>
      </c>
    </row>
    <row r="30" spans="1:6" ht="20.100000000000001" customHeight="1" x14ac:dyDescent="0.25">
      <c r="A30" s="27" t="s">
        <v>44</v>
      </c>
      <c r="B30" s="8" t="s">
        <v>30</v>
      </c>
      <c r="C30" s="59">
        <f>'MIS-I '!C30</f>
        <v>9859</v>
      </c>
      <c r="D30" s="59">
        <f>'MIS-I '!D30</f>
        <v>141163.59</v>
      </c>
      <c r="E30" s="44">
        <f>'MIS-II'!C30/'MIS-III'!C30</f>
        <v>0.53230550765797746</v>
      </c>
      <c r="F30" s="44">
        <f>'MIS-II'!D30/'MIS-III'!D30</f>
        <v>0.50768388647525897</v>
      </c>
    </row>
    <row r="31" spans="1:6" ht="20.100000000000001" customHeight="1" x14ac:dyDescent="0.25">
      <c r="A31" s="27" t="s">
        <v>45</v>
      </c>
      <c r="B31" s="8" t="s">
        <v>46</v>
      </c>
      <c r="C31" s="59">
        <f>'MIS-I '!C31</f>
        <v>149026</v>
      </c>
      <c r="D31" s="59">
        <f>'MIS-I '!D31</f>
        <v>3529155.1099999994</v>
      </c>
      <c r="E31" s="44">
        <f>'MIS-II'!C31/'MIS-III'!C31</f>
        <v>0.58970917826419555</v>
      </c>
      <c r="F31" s="44">
        <f>'MIS-II'!D31/'MIS-III'!D31</f>
        <v>0.57304634026130985</v>
      </c>
    </row>
    <row r="32" spans="1:6" ht="20.100000000000001" customHeight="1" x14ac:dyDescent="0.25">
      <c r="A32" s="27" t="s">
        <v>47</v>
      </c>
      <c r="B32" s="8" t="s">
        <v>83</v>
      </c>
      <c r="C32" s="59">
        <f>'MIS-I '!C32</f>
        <v>437269</v>
      </c>
      <c r="D32" s="59">
        <f>'MIS-I '!D32</f>
        <v>1694676.19</v>
      </c>
      <c r="E32" s="44">
        <f>'MIS-II'!C32/'MIS-III'!C32</f>
        <v>0.59491983195698761</v>
      </c>
      <c r="F32" s="44">
        <f>'MIS-II'!D32/'MIS-III'!D32</f>
        <v>0.59176764028294992</v>
      </c>
    </row>
    <row r="33" spans="1:7" ht="20.100000000000001" customHeight="1" x14ac:dyDescent="0.25">
      <c r="A33" s="27" t="s">
        <v>49</v>
      </c>
      <c r="B33" s="8" t="s">
        <v>38</v>
      </c>
      <c r="C33" s="59">
        <f>'MIS-I '!C33</f>
        <v>3738118</v>
      </c>
      <c r="D33" s="59">
        <f>'MIS-I '!D33</f>
        <v>40704956.660000004</v>
      </c>
      <c r="E33" s="44">
        <f>'MIS-II'!C33/'MIS-III'!C33</f>
        <v>0.63681991847234354</v>
      </c>
      <c r="F33" s="44">
        <f>'MIS-II'!D33/'MIS-III'!D33</f>
        <v>0.72793807514644815</v>
      </c>
    </row>
    <row r="34" spans="1:7" s="2" customFormat="1" ht="20.100000000000001" customHeight="1" x14ac:dyDescent="0.25">
      <c r="A34" s="18">
        <v>5</v>
      </c>
      <c r="B34" s="8" t="s">
        <v>84</v>
      </c>
      <c r="C34" s="58">
        <f>SUM(C29+C30+C31+C32+C33)</f>
        <v>4347665</v>
      </c>
      <c r="D34" s="58">
        <f>SUM(D29+D30+D31+D32+D33)</f>
        <v>47119779.020000003</v>
      </c>
      <c r="E34" s="43">
        <f>'MIS-II'!C34/'MIS-III'!C34</f>
        <v>0.63029488242539389</v>
      </c>
      <c r="F34" s="43">
        <f>'MIS-II'!D34/'MIS-III'!D34</f>
        <v>0.70088482367420057</v>
      </c>
    </row>
    <row r="35" spans="1:7" s="24" customFormat="1" ht="20.100000000000001" customHeight="1" x14ac:dyDescent="0.3">
      <c r="A35" s="25"/>
      <c r="B35" s="41" t="s">
        <v>85</v>
      </c>
      <c r="C35" s="60">
        <f>SUM(C26+C34)</f>
        <v>10796278</v>
      </c>
      <c r="D35" s="60">
        <f>SUM(D26+D34)</f>
        <v>97003932</v>
      </c>
      <c r="E35" s="45">
        <f>'MIS-II'!C35/'MIS-III'!C35</f>
        <v>0.57648904557663294</v>
      </c>
      <c r="F35" s="45">
        <f>'MIS-II'!D35/'MIS-III'!D35</f>
        <v>0.72269589680137913</v>
      </c>
    </row>
    <row r="37" spans="1:7" ht="39" customHeight="1" x14ac:dyDescent="0.25">
      <c r="A37" s="68"/>
      <c r="B37" s="68"/>
      <c r="C37" s="68"/>
      <c r="D37" s="68"/>
      <c r="E37" s="68"/>
      <c r="F37" s="17"/>
      <c r="G37" s="4"/>
    </row>
    <row r="38" spans="1:7" x14ac:dyDescent="0.25">
      <c r="A38" s="3"/>
      <c r="B38" s="3"/>
      <c r="C38" s="3"/>
      <c r="D38" s="3"/>
      <c r="E38" s="3"/>
      <c r="F38" s="4"/>
      <c r="G38" s="4"/>
    </row>
  </sheetData>
  <mergeCells count="11">
    <mergeCell ref="I13:N13"/>
    <mergeCell ref="C8:D8"/>
    <mergeCell ref="E8:F8"/>
    <mergeCell ref="A37:E37"/>
    <mergeCell ref="A1:F1"/>
    <mergeCell ref="A6:F6"/>
    <mergeCell ref="A5:F5"/>
    <mergeCell ref="A7:B7"/>
    <mergeCell ref="C7:F7"/>
    <mergeCell ref="A8:A9"/>
    <mergeCell ref="B8:B9"/>
  </mergeCells>
  <printOptions horizontalCentered="1" verticalCentered="1"/>
  <pageMargins left="0.78740157480314965" right="0.78740157480314965" top="0.78740157480314965" bottom="0.78740157480314965" header="0.31496062992125984" footer="0.31496062992125984"/>
  <pageSetup paperSize="9" scale="8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38"/>
  <sheetViews>
    <sheetView view="pageBreakPreview" zoomScaleSheetLayoutView="100" workbookViewId="0">
      <selection activeCell="C9" sqref="C9"/>
    </sheetView>
  </sheetViews>
  <sheetFormatPr defaultRowHeight="15" x14ac:dyDescent="0.25"/>
  <cols>
    <col min="1" max="1" width="8.7109375" style="1" customWidth="1"/>
    <col min="2" max="2" width="45.42578125" style="1" customWidth="1"/>
    <col min="3" max="3" width="10" style="1" customWidth="1"/>
    <col min="4" max="4" width="12.5703125" style="1" customWidth="1"/>
    <col min="5" max="5" width="9.5703125" style="1" customWidth="1"/>
    <col min="6" max="6" width="10.28515625" style="1" customWidth="1"/>
    <col min="7" max="8" width="9.140625" style="1" customWidth="1"/>
    <col min="9" max="16384" width="9.140625" style="1"/>
  </cols>
  <sheetData>
    <row r="1" spans="1:6" ht="24" customHeight="1" x14ac:dyDescent="0.45">
      <c r="A1" s="70" t="s">
        <v>76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22.5" customHeight="1" x14ac:dyDescent="0.25">
      <c r="A4" s="82" t="s">
        <v>77</v>
      </c>
      <c r="B4" s="82"/>
      <c r="C4" s="82"/>
      <c r="D4" s="82"/>
      <c r="E4" s="82"/>
      <c r="F4" s="82"/>
    </row>
    <row r="5" spans="1:6" ht="30.75" customHeight="1" x14ac:dyDescent="0.25">
      <c r="A5" s="84" t="str">
        <f>'MIS-III'!A6:F6</f>
        <v>Statement showing Achievement vis-à-vis Targets of Annual Credit Plans ( ACP)  for the quarter ended  SEPTEMBER  2025</v>
      </c>
      <c r="B5" s="84"/>
      <c r="C5" s="84"/>
      <c r="D5" s="84"/>
      <c r="E5" s="84"/>
      <c r="F5" s="84"/>
    </row>
    <row r="6" spans="1:6" ht="25.5" customHeight="1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8.75" customHeight="1" x14ac:dyDescent="0.25">
      <c r="A7" s="78" t="s">
        <v>52</v>
      </c>
      <c r="B7" s="79"/>
      <c r="C7" s="79"/>
      <c r="D7" s="79"/>
      <c r="E7" s="79"/>
      <c r="F7" s="80"/>
    </row>
    <row r="8" spans="1:6" ht="45" customHeight="1" x14ac:dyDescent="0.25">
      <c r="A8" s="76" t="s">
        <v>55</v>
      </c>
      <c r="B8" s="74" t="s">
        <v>65</v>
      </c>
      <c r="C8" s="86" t="s">
        <v>87</v>
      </c>
      <c r="D8" s="87"/>
      <c r="E8" s="88" t="s">
        <v>79</v>
      </c>
      <c r="F8" s="88"/>
    </row>
    <row r="9" spans="1:6" ht="15.75" x14ac:dyDescent="0.25">
      <c r="A9" s="77"/>
      <c r="B9" s="75"/>
      <c r="C9" s="20" t="s">
        <v>6</v>
      </c>
      <c r="D9" s="20" t="s">
        <v>7</v>
      </c>
      <c r="E9" s="20" t="s">
        <v>68</v>
      </c>
      <c r="F9" s="20" t="s">
        <v>7</v>
      </c>
    </row>
    <row r="10" spans="1:6" ht="20.100000000000001" customHeight="1" x14ac:dyDescent="0.25">
      <c r="A10" s="18">
        <v>1</v>
      </c>
      <c r="B10" s="14" t="s">
        <v>8</v>
      </c>
      <c r="C10" s="22"/>
      <c r="D10" s="22"/>
      <c r="E10" s="22"/>
      <c r="F10" s="23"/>
    </row>
    <row r="11" spans="1:6" ht="20.100000000000001" customHeight="1" x14ac:dyDescent="0.25">
      <c r="A11" s="42" t="s">
        <v>9</v>
      </c>
      <c r="B11" s="8" t="s">
        <v>80</v>
      </c>
      <c r="C11" s="58">
        <f>'MIS-I PB+PV+RRB'!C11</f>
        <v>3248873</v>
      </c>
      <c r="D11" s="58">
        <f>'MIS-I PB+PV+RRB'!D11</f>
        <v>12354698.470000003</v>
      </c>
      <c r="E11" s="43">
        <f>'MIS-II PB+PV+RRB'!C11/'MIS-III PB+PV+RRB'!C11</f>
        <v>0.54192484593888401</v>
      </c>
      <c r="F11" s="43">
        <f>'MIS-II PB+PV+RRB'!D11/'MIS-III PB+PV+RRB'!D11</f>
        <v>0.64116125530985923</v>
      </c>
    </row>
    <row r="12" spans="1:6" ht="20.100000000000001" customHeight="1" x14ac:dyDescent="0.25">
      <c r="A12" s="28" t="s">
        <v>11</v>
      </c>
      <c r="B12" s="6" t="s">
        <v>12</v>
      </c>
      <c r="C12" s="59">
        <f>'MIS-I PB+PV+RRB'!C12</f>
        <v>3188606</v>
      </c>
      <c r="D12" s="59">
        <f>'MIS-I PB+PV+RRB'!D12</f>
        <v>8820639.3800000008</v>
      </c>
      <c r="E12" s="44">
        <f>'MIS-II PB+PV+RRB'!C12/'MIS-III PB+PV+RRB'!C12</f>
        <v>0.54450251928272109</v>
      </c>
      <c r="F12" s="44">
        <f>'MIS-II PB+PV+RRB'!D12/'MIS-III PB+PV+RRB'!D12</f>
        <v>0.60560036295237363</v>
      </c>
    </row>
    <row r="13" spans="1:6" ht="20.100000000000001" customHeight="1" x14ac:dyDescent="0.25">
      <c r="A13" s="28" t="s">
        <v>13</v>
      </c>
      <c r="B13" s="6" t="s">
        <v>14</v>
      </c>
      <c r="C13" s="59">
        <f>'MIS-I PB+PV+RRB'!C13</f>
        <v>14621</v>
      </c>
      <c r="D13" s="59">
        <f>'MIS-I PB+PV+RRB'!D13</f>
        <v>197353.8</v>
      </c>
      <c r="E13" s="44">
        <f>'MIS-II PB+PV+RRB'!C13/'MIS-III PB+PV+RRB'!C13</f>
        <v>0.35182272074413518</v>
      </c>
      <c r="F13" s="44">
        <f>'MIS-II PB+PV+RRB'!D13/'MIS-III PB+PV+RRB'!D13</f>
        <v>0.50695046155685886</v>
      </c>
    </row>
    <row r="14" spans="1:6" ht="20.100000000000001" customHeight="1" x14ac:dyDescent="0.25">
      <c r="A14" s="28" t="s">
        <v>15</v>
      </c>
      <c r="B14" s="6" t="s">
        <v>16</v>
      </c>
      <c r="C14" s="59">
        <f>'MIS-I PB+PV+RRB'!C14</f>
        <v>45646</v>
      </c>
      <c r="D14" s="59">
        <f>'MIS-I PB+PV+RRB'!D14</f>
        <v>3336705.29</v>
      </c>
      <c r="E14" s="44">
        <f>'MIS-II PB+PV+RRB'!C14/'MIS-III PB+PV+RRB'!C14</f>
        <v>0.42275336283573589</v>
      </c>
      <c r="F14" s="44">
        <f>'MIS-II PB+PV+RRB'!D14/'MIS-III PB+PV+RRB'!D14</f>
        <v>0.74310517546486698</v>
      </c>
    </row>
    <row r="15" spans="1:6" ht="30" customHeight="1" x14ac:dyDescent="0.25">
      <c r="A15" s="42" t="s">
        <v>17</v>
      </c>
      <c r="B15" s="12" t="s">
        <v>18</v>
      </c>
      <c r="C15" s="59">
        <f>'MIS-I PB+PV+RRB'!C15</f>
        <v>747982</v>
      </c>
      <c r="D15" s="59">
        <f>'MIS-I PB+PV+RRB'!D15</f>
        <v>30618935.120000001</v>
      </c>
      <c r="E15" s="44">
        <f>'MIS-II PB+PV+RRB'!C15/'MIS-III PB+PV+RRB'!C15</f>
        <v>0.46191886970542073</v>
      </c>
      <c r="F15" s="44">
        <f>'MIS-II PB+PV+RRB'!D15/'MIS-III PB+PV+RRB'!D15</f>
        <v>0.79653192328264089</v>
      </c>
    </row>
    <row r="16" spans="1:6" ht="27.95" customHeight="1" x14ac:dyDescent="0.25">
      <c r="A16" s="28" t="s">
        <v>19</v>
      </c>
      <c r="B16" s="7" t="s">
        <v>20</v>
      </c>
      <c r="C16" s="59">
        <f>'MIS-I PB+PV+RRB'!C16</f>
        <v>528498</v>
      </c>
      <c r="D16" s="59">
        <f>'MIS-I PB+PV+RRB'!D16</f>
        <v>10081041.109999999</v>
      </c>
      <c r="E16" s="44">
        <f>'MIS-II PB+PV+RRB'!C16/'MIS-III PB+PV+RRB'!C16</f>
        <v>0.50248250702935493</v>
      </c>
      <c r="F16" s="44">
        <f>'MIS-II PB+PV+RRB'!D16/'MIS-III PB+PV+RRB'!D16</f>
        <v>0.82779718671338709</v>
      </c>
    </row>
    <row r="17" spans="1:6" ht="27.95" customHeight="1" x14ac:dyDescent="0.25">
      <c r="A17" s="28" t="s">
        <v>21</v>
      </c>
      <c r="B17" s="7" t="s">
        <v>82</v>
      </c>
      <c r="C17" s="59">
        <f>'MIS-I PB+PV+RRB'!C17</f>
        <v>125902</v>
      </c>
      <c r="D17" s="59">
        <f>'MIS-I PB+PV+RRB'!D17</f>
        <v>10490728.119999999</v>
      </c>
      <c r="E17" s="44">
        <f>'MIS-II PB+PV+RRB'!C17/'MIS-III PB+PV+RRB'!C17</f>
        <v>0.41643500500389191</v>
      </c>
      <c r="F17" s="44">
        <f>'MIS-II PB+PV+RRB'!D17/'MIS-III PB+PV+RRB'!D17</f>
        <v>0.88725217196840278</v>
      </c>
    </row>
    <row r="18" spans="1:6" ht="27.95" customHeight="1" x14ac:dyDescent="0.25">
      <c r="A18" s="28" t="s">
        <v>23</v>
      </c>
      <c r="B18" s="7" t="s">
        <v>24</v>
      </c>
      <c r="C18" s="59">
        <f>'MIS-I PB+PV+RRB'!C18</f>
        <v>88972</v>
      </c>
      <c r="D18" s="59">
        <f>'MIS-I PB+PV+RRB'!D18</f>
        <v>9886764.5200000014</v>
      </c>
      <c r="E18" s="44">
        <f>'MIS-II PB+PV+RRB'!C18/'MIS-III PB+PV+RRB'!C18</f>
        <v>0.20425527132131457</v>
      </c>
      <c r="F18" s="44">
        <f>'MIS-II PB+PV+RRB'!D18/'MIS-III PB+PV+RRB'!D18</f>
        <v>0.67886769998644603</v>
      </c>
    </row>
    <row r="19" spans="1:6" ht="20.100000000000001" customHeight="1" x14ac:dyDescent="0.25">
      <c r="A19" s="28" t="s">
        <v>25</v>
      </c>
      <c r="B19" s="6" t="s">
        <v>26</v>
      </c>
      <c r="C19" s="59">
        <f>'MIS-I PB+PV+RRB'!C19</f>
        <v>4610</v>
      </c>
      <c r="D19" s="59">
        <f>'MIS-I PB+PV+RRB'!D19</f>
        <v>160401.37</v>
      </c>
      <c r="E19" s="44">
        <f>'MIS-II PB+PV+RRB'!C19/'MIS-III PB+PV+RRB'!C19</f>
        <v>2.0266811279826462</v>
      </c>
      <c r="F19" s="44">
        <f>'MIS-II PB+PV+RRB'!D19/'MIS-III PB+PV+RRB'!D19</f>
        <v>0.15071822640916346</v>
      </c>
    </row>
    <row r="20" spans="1:6" ht="20.100000000000001" customHeight="1" x14ac:dyDescent="0.25">
      <c r="A20" s="27" t="s">
        <v>27</v>
      </c>
      <c r="B20" s="8" t="s">
        <v>28</v>
      </c>
      <c r="C20" s="59">
        <f>'MIS-I PB+PV+RRB'!C20</f>
        <v>2805</v>
      </c>
      <c r="D20" s="59">
        <f>'MIS-I PB+PV+RRB'!D20</f>
        <v>79747.98</v>
      </c>
      <c r="E20" s="44">
        <f>'MIS-II PB+PV+RRB'!C20/'MIS-III PB+PV+RRB'!C20</f>
        <v>4.4563279857397504E-2</v>
      </c>
      <c r="F20" s="44">
        <f>'MIS-II PB+PV+RRB'!D20/'MIS-III PB+PV+RRB'!D20</f>
        <v>0.51547813499476725</v>
      </c>
    </row>
    <row r="21" spans="1:6" ht="20.100000000000001" customHeight="1" x14ac:dyDescent="0.25">
      <c r="A21" s="27" t="s">
        <v>29</v>
      </c>
      <c r="B21" s="8" t="s">
        <v>30</v>
      </c>
      <c r="C21" s="59">
        <f>'MIS-I PB+PV+RRB'!C21</f>
        <v>16330</v>
      </c>
      <c r="D21" s="59">
        <f>'MIS-I PB+PV+RRB'!D21</f>
        <v>58365.8</v>
      </c>
      <c r="E21" s="44">
        <f>'MIS-II PB+PV+RRB'!C21/'MIS-III PB+PV+RRB'!C21</f>
        <v>0.620514390691978</v>
      </c>
      <c r="F21" s="44">
        <f>'MIS-II PB+PV+RRB'!D21/'MIS-III PB+PV+RRB'!D21</f>
        <v>0.48379256345325511</v>
      </c>
    </row>
    <row r="22" spans="1:6" ht="20.100000000000001" customHeight="1" x14ac:dyDescent="0.25">
      <c r="A22" s="27" t="s">
        <v>31</v>
      </c>
      <c r="B22" s="8" t="s">
        <v>32</v>
      </c>
      <c r="C22" s="59">
        <f>'MIS-I PB+PV+RRB'!C22</f>
        <v>278142</v>
      </c>
      <c r="D22" s="59">
        <f>'MIS-I PB+PV+RRB'!D22</f>
        <v>1765083.9500000002</v>
      </c>
      <c r="E22" s="44">
        <f>'MIS-II PB+PV+RRB'!C22/'MIS-III PB+PV+RRB'!C22</f>
        <v>0.47031012935838529</v>
      </c>
      <c r="F22" s="44">
        <f>'MIS-II PB+PV+RRB'!D22/'MIS-III PB+PV+RRB'!D22</f>
        <v>0.53819508698155683</v>
      </c>
    </row>
    <row r="23" spans="1:6" ht="20.100000000000001" customHeight="1" x14ac:dyDescent="0.25">
      <c r="A23" s="27" t="s">
        <v>33</v>
      </c>
      <c r="B23" s="8" t="s">
        <v>34</v>
      </c>
      <c r="C23" s="59">
        <f>'MIS-I PB+PV+RRB'!C23</f>
        <v>12760</v>
      </c>
      <c r="D23" s="59">
        <f>'MIS-I PB+PV+RRB'!D23</f>
        <v>36846.159999999996</v>
      </c>
      <c r="E23" s="44">
        <f>'MIS-II PB+PV+RRB'!C23/'MIS-III PB+PV+RRB'!C23</f>
        <v>4.6238244514106583E-3</v>
      </c>
      <c r="F23" s="44">
        <f>'MIS-II PB+PV+RRB'!D23/'MIS-III PB+PV+RRB'!D23</f>
        <v>0.61283401038262886</v>
      </c>
    </row>
    <row r="24" spans="1:6" ht="20.100000000000001" customHeight="1" x14ac:dyDescent="0.25">
      <c r="A24" s="27" t="s">
        <v>35</v>
      </c>
      <c r="B24" s="8" t="s">
        <v>36</v>
      </c>
      <c r="C24" s="59">
        <f>'MIS-I PB+PV+RRB'!C24</f>
        <v>8447</v>
      </c>
      <c r="D24" s="59">
        <f>'MIS-I PB+PV+RRB'!D24</f>
        <v>46671.75</v>
      </c>
      <c r="E24" s="44">
        <f>'MIS-II PB+PV+RRB'!C24/'MIS-III PB+PV+RRB'!C24</f>
        <v>1.4116254291464425</v>
      </c>
      <c r="F24" s="44">
        <f>'MIS-II PB+PV+RRB'!D24/'MIS-III PB+PV+RRB'!D24</f>
        <v>2.206382661888616</v>
      </c>
    </row>
    <row r="25" spans="1:6" ht="20.100000000000001" customHeight="1" x14ac:dyDescent="0.25">
      <c r="A25" s="27" t="s">
        <v>37</v>
      </c>
      <c r="B25" s="8" t="s">
        <v>38</v>
      </c>
      <c r="C25" s="59">
        <f>'MIS-I PB+PV+RRB'!C25</f>
        <v>158482</v>
      </c>
      <c r="D25" s="59">
        <f>'MIS-I PB+PV+RRB'!D25</f>
        <v>159073.85</v>
      </c>
      <c r="E25" s="44">
        <f>'MIS-II PB+PV+RRB'!C25/'MIS-III PB+PV+RRB'!C25</f>
        <v>0.22571648515288803</v>
      </c>
      <c r="F25" s="44">
        <f>'MIS-II PB+PV+RRB'!D25/'MIS-III PB+PV+RRB'!D25</f>
        <v>0.36361061230365643</v>
      </c>
    </row>
    <row r="26" spans="1:6" ht="20.100000000000001" customHeight="1" x14ac:dyDescent="0.25">
      <c r="A26" s="18">
        <v>2</v>
      </c>
      <c r="B26" s="8" t="s">
        <v>57</v>
      </c>
      <c r="C26" s="58">
        <f>'MIS-I PB+PV+RRB'!C26</f>
        <v>4473821</v>
      </c>
      <c r="D26" s="58">
        <f>'MIS-I PB+PV+RRB'!D26</f>
        <v>45119423.079999998</v>
      </c>
      <c r="E26" s="43">
        <f>'MIS-II PB+PV+RRB'!C26/'MIS-III PB+PV+RRB'!C26</f>
        <v>0.51297939725348873</v>
      </c>
      <c r="F26" s="43">
        <f>'MIS-II PB+PV+RRB'!D26/'MIS-III PB+PV+RRB'!D26</f>
        <v>0.74276249611124245</v>
      </c>
    </row>
    <row r="27" spans="1:6" ht="20.100000000000001" customHeight="1" x14ac:dyDescent="0.25">
      <c r="A27" s="18">
        <v>3</v>
      </c>
      <c r="B27" s="46" t="s">
        <v>40</v>
      </c>
      <c r="C27" s="59">
        <f>'MIS-I PB+PV+RRB'!C27</f>
        <v>2281165</v>
      </c>
      <c r="D27" s="59">
        <f>'MIS-I PB+PV+RRB'!D27</f>
        <v>5966183.2999999998</v>
      </c>
      <c r="E27" s="44">
        <f>'MIS-II PB+PV+RRB'!C27/'MIS-III PB+PV+RRB'!C27</f>
        <v>0.63493434275907268</v>
      </c>
      <c r="F27" s="44">
        <f>'MIS-II PB+PV+RRB'!D27/'MIS-III PB+PV+RRB'!D27</f>
        <v>0.72237514392157554</v>
      </c>
    </row>
    <row r="28" spans="1:6" ht="20.100000000000001" customHeight="1" x14ac:dyDescent="0.25">
      <c r="A28" s="18">
        <v>4</v>
      </c>
      <c r="B28" s="14" t="s">
        <v>41</v>
      </c>
      <c r="C28" s="55"/>
      <c r="D28" s="55"/>
      <c r="E28" s="22"/>
      <c r="F28" s="23"/>
    </row>
    <row r="29" spans="1:6" ht="15.75" x14ac:dyDescent="0.25">
      <c r="A29" s="27" t="s">
        <v>42</v>
      </c>
      <c r="B29" s="8" t="s">
        <v>43</v>
      </c>
      <c r="C29" s="59">
        <f>'MIS-I PB+PV+RRB'!C29</f>
        <v>10961</v>
      </c>
      <c r="D29" s="59">
        <f>'MIS-I PB+PV+RRB'!D29</f>
        <v>1046655.58</v>
      </c>
      <c r="E29" s="44">
        <f>'MIS-II PB+PV+RRB'!C29/'MIS-III PB+PV+RRB'!C29</f>
        <v>0.43919350424231368</v>
      </c>
      <c r="F29" s="44">
        <f>'MIS-II PB+PV+RRB'!D29/'MIS-III PB+PV+RRB'!D29</f>
        <v>0.28338320233290115</v>
      </c>
    </row>
    <row r="30" spans="1:6" ht="20.100000000000001" customHeight="1" x14ac:dyDescent="0.25">
      <c r="A30" s="27" t="s">
        <v>44</v>
      </c>
      <c r="B30" s="8" t="s">
        <v>30</v>
      </c>
      <c r="C30" s="59">
        <f>'MIS-I PB+PV+RRB'!C30</f>
        <v>9856</v>
      </c>
      <c r="D30" s="59">
        <f>'MIS-I PB+PV+RRB'!D30</f>
        <v>141121.99</v>
      </c>
      <c r="E30" s="44">
        <f>'MIS-II PB+PV+RRB'!C30/'MIS-III PB+PV+RRB'!C30</f>
        <v>0.53246753246753242</v>
      </c>
      <c r="F30" s="44">
        <f>'MIS-II PB+PV+RRB'!D30/'MIS-III PB+PV+RRB'!D30</f>
        <v>0.50783354174639972</v>
      </c>
    </row>
    <row r="31" spans="1:6" ht="20.100000000000001" customHeight="1" x14ac:dyDescent="0.25">
      <c r="A31" s="27" t="s">
        <v>45</v>
      </c>
      <c r="B31" s="8" t="s">
        <v>46</v>
      </c>
      <c r="C31" s="59">
        <f>'MIS-I PB+PV+RRB'!C31</f>
        <v>143099</v>
      </c>
      <c r="D31" s="59">
        <f>'MIS-I PB+PV+RRB'!D31</f>
        <v>3461068.3</v>
      </c>
      <c r="E31" s="44">
        <f>'MIS-II PB+PV+RRB'!C31/'MIS-III PB+PV+RRB'!C31</f>
        <v>0.59696433937344073</v>
      </c>
      <c r="F31" s="44">
        <f>'MIS-II PB+PV+RRB'!D31/'MIS-III PB+PV+RRB'!D31</f>
        <v>0.57553434296572548</v>
      </c>
    </row>
    <row r="32" spans="1:6" ht="20.100000000000001" customHeight="1" x14ac:dyDescent="0.25">
      <c r="A32" s="27" t="s">
        <v>47</v>
      </c>
      <c r="B32" s="8" t="s">
        <v>83</v>
      </c>
      <c r="C32" s="59">
        <f>'MIS-I PB+PV+RRB'!C32</f>
        <v>416041</v>
      </c>
      <c r="D32" s="59">
        <f>'MIS-I PB+PV+RRB'!D32</f>
        <v>1663396.13</v>
      </c>
      <c r="E32" s="44">
        <f>'MIS-II PB+PV+RRB'!C32/'MIS-III PB+PV+RRB'!C32</f>
        <v>0.61513408534255032</v>
      </c>
      <c r="F32" s="44">
        <f>'MIS-II PB+PV+RRB'!D32/'MIS-III PB+PV+RRB'!D32</f>
        <v>0.59651573194414009</v>
      </c>
    </row>
    <row r="33" spans="1:7" ht="20.100000000000001" customHeight="1" x14ac:dyDescent="0.25">
      <c r="A33" s="27" t="s">
        <v>49</v>
      </c>
      <c r="B33" s="8" t="s">
        <v>38</v>
      </c>
      <c r="C33" s="59">
        <f>'MIS-I PB+PV+RRB'!C33</f>
        <v>3508209</v>
      </c>
      <c r="D33" s="59">
        <f>'MIS-I PB+PV+RRB'!D33</f>
        <v>39185683.160000004</v>
      </c>
      <c r="E33" s="44">
        <f>'MIS-II PB+PV+RRB'!C33/'MIS-III PB+PV+RRB'!C33</f>
        <v>0.64231863038946657</v>
      </c>
      <c r="F33" s="44">
        <f>'MIS-II PB+PV+RRB'!D33/'MIS-III PB+PV+RRB'!D33</f>
        <v>0.73311212012566063</v>
      </c>
    </row>
    <row r="34" spans="1:7" ht="20.100000000000001" customHeight="1" x14ac:dyDescent="0.25">
      <c r="A34" s="18">
        <v>5</v>
      </c>
      <c r="B34" s="8" t="s">
        <v>84</v>
      </c>
      <c r="C34" s="58">
        <f>'MIS-I PB+PV+RRB'!C34</f>
        <v>4088166</v>
      </c>
      <c r="D34" s="58">
        <f>'MIS-I PB+PV+RRB'!D34</f>
        <v>45497925.160000004</v>
      </c>
      <c r="E34" s="43">
        <f>'MIS-II PB+PV+RRB'!C34/'MIS-III PB+PV+RRB'!C34</f>
        <v>0.63715514487425418</v>
      </c>
      <c r="F34" s="43">
        <f>'MIS-II PB+PV+RRB'!D34/'MIS-III PB+PV+RRB'!D34</f>
        <v>0.70508656971029215</v>
      </c>
    </row>
    <row r="35" spans="1:7" s="48" customFormat="1" ht="20.100000000000001" customHeight="1" x14ac:dyDescent="0.25">
      <c r="A35" s="47"/>
      <c r="B35" s="41" t="s">
        <v>85</v>
      </c>
      <c r="C35" s="60">
        <f>'MIS-I PB+PV+RRB'!C35</f>
        <v>8561987</v>
      </c>
      <c r="D35" s="60">
        <f>'MIS-I PB+PV+RRB'!D35</f>
        <v>90617348.24000001</v>
      </c>
      <c r="E35" s="45">
        <f>'MIS-II PB+PV+RRB'!C35/'MIS-III PB+PV+RRB'!C35</f>
        <v>0.57227066567608664</v>
      </c>
      <c r="F35" s="45">
        <f>'MIS-II PB+PV+RRB'!D35/'MIS-III PB+PV+RRB'!D35</f>
        <v>0.7238458481071085</v>
      </c>
    </row>
    <row r="37" spans="1:7" ht="39" customHeight="1" x14ac:dyDescent="0.25">
      <c r="A37" s="68"/>
      <c r="B37" s="68"/>
      <c r="C37" s="68"/>
      <c r="D37" s="68"/>
      <c r="E37" s="68"/>
      <c r="F37" s="17"/>
      <c r="G37" s="17"/>
    </row>
    <row r="38" spans="1:7" x14ac:dyDescent="0.25">
      <c r="A38" s="3"/>
      <c r="B38" s="3"/>
      <c r="C38" s="3"/>
      <c r="D38" s="3"/>
      <c r="E38" s="3"/>
      <c r="F38" s="4"/>
      <c r="G38" s="4"/>
    </row>
  </sheetData>
  <mergeCells count="11">
    <mergeCell ref="A37:E37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8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38"/>
  <sheetViews>
    <sheetView view="pageBreakPreview" topLeftCell="A14" zoomScaleSheetLayoutView="100" workbookViewId="0">
      <selection activeCell="K37" sqref="K37"/>
    </sheetView>
  </sheetViews>
  <sheetFormatPr defaultRowHeight="15" x14ac:dyDescent="0.25"/>
  <cols>
    <col min="1" max="1" width="8.7109375" style="1" customWidth="1"/>
    <col min="2" max="2" width="45.42578125" style="1" customWidth="1"/>
    <col min="3" max="3" width="10" style="1" customWidth="1"/>
    <col min="4" max="4" width="12.85546875" style="1" customWidth="1"/>
    <col min="5" max="5" width="9.570312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18" customHeight="1" x14ac:dyDescent="0.45">
      <c r="A1" s="70" t="s">
        <v>76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24" customHeight="1" x14ac:dyDescent="0.25">
      <c r="A4" s="82" t="s">
        <v>77</v>
      </c>
      <c r="B4" s="82"/>
      <c r="C4" s="82"/>
      <c r="D4" s="82"/>
      <c r="E4" s="82"/>
      <c r="F4" s="82"/>
    </row>
    <row r="5" spans="1:6" ht="33.75" customHeight="1" x14ac:dyDescent="0.25">
      <c r="A5" s="84" t="str">
        <f>'MIS-III'!A6:F6</f>
        <v>Statement showing Achievement vis-à-vis Targets of Annual Credit Plans ( ACP)  for the quarter ended  SEPTEMBER  2025</v>
      </c>
      <c r="B5" s="84"/>
      <c r="C5" s="84"/>
      <c r="D5" s="84"/>
      <c r="E5" s="84"/>
      <c r="F5" s="84"/>
    </row>
    <row r="6" spans="1:6" ht="19.5" customHeight="1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20.25" customHeight="1" x14ac:dyDescent="0.25">
      <c r="A7" s="78" t="s">
        <v>54</v>
      </c>
      <c r="B7" s="79"/>
      <c r="C7" s="79"/>
      <c r="D7" s="79"/>
      <c r="E7" s="79"/>
      <c r="F7" s="80"/>
    </row>
    <row r="8" spans="1:6" ht="45" customHeight="1" x14ac:dyDescent="0.25">
      <c r="A8" s="76" t="s">
        <v>55</v>
      </c>
      <c r="B8" s="74" t="s">
        <v>65</v>
      </c>
      <c r="C8" s="86" t="s">
        <v>87</v>
      </c>
      <c r="D8" s="87"/>
      <c r="E8" s="86" t="s">
        <v>79</v>
      </c>
      <c r="F8" s="87"/>
    </row>
    <row r="9" spans="1:6" ht="15.75" x14ac:dyDescent="0.25">
      <c r="A9" s="77"/>
      <c r="B9" s="75"/>
      <c r="C9" s="20" t="s">
        <v>6</v>
      </c>
      <c r="D9" s="20" t="s">
        <v>7</v>
      </c>
      <c r="E9" s="20" t="s">
        <v>68</v>
      </c>
      <c r="F9" s="20" t="s">
        <v>7</v>
      </c>
    </row>
    <row r="10" spans="1:6" ht="20.100000000000001" customHeight="1" x14ac:dyDescent="0.25">
      <c r="A10" s="18">
        <v>1</v>
      </c>
      <c r="B10" s="14" t="s">
        <v>8</v>
      </c>
      <c r="C10" s="22"/>
      <c r="D10" s="22"/>
      <c r="E10" s="22"/>
      <c r="F10" s="23"/>
    </row>
    <row r="11" spans="1:6" ht="20.100000000000001" customHeight="1" x14ac:dyDescent="0.25">
      <c r="A11" s="42" t="s">
        <v>9</v>
      </c>
      <c r="B11" s="8" t="s">
        <v>80</v>
      </c>
      <c r="C11" s="58">
        <f>'MIS-I Pub Sec Bk'!C11</f>
        <v>2026158</v>
      </c>
      <c r="D11" s="58">
        <f>'MIS-I Pub Sec Bk'!D11</f>
        <v>7152935.21</v>
      </c>
      <c r="E11" s="43">
        <f>'MIS-II Pub Sec Bk'!C11/'MIS-III Pub Sec Bk'!C11</f>
        <v>0.57360432898125413</v>
      </c>
      <c r="F11" s="43">
        <f>'MIS-II Pub Sec Bk'!D11/'MIS-III Pub Sec Bk'!D11</f>
        <v>0.64772861405520832</v>
      </c>
    </row>
    <row r="12" spans="1:6" ht="20.100000000000001" customHeight="1" x14ac:dyDescent="0.25">
      <c r="A12" s="28" t="s">
        <v>11</v>
      </c>
      <c r="B12" s="6" t="s">
        <v>12</v>
      </c>
      <c r="C12" s="59">
        <f>'MIS-I Pub Sec Bk'!C12</f>
        <v>1990002</v>
      </c>
      <c r="D12" s="59">
        <f>'MIS-I Pub Sec Bk'!D12</f>
        <v>5697063.1699999999</v>
      </c>
      <c r="E12" s="44">
        <f>'MIS-II Pub Sec Bk'!C12/'MIS-III Pub Sec Bk'!C12</f>
        <v>0.57697479701025423</v>
      </c>
      <c r="F12" s="44">
        <f>'MIS-II Pub Sec Bk'!D12/'MIS-III Pub Sec Bk'!D12</f>
        <v>0.61623671797902846</v>
      </c>
    </row>
    <row r="13" spans="1:6" ht="20.100000000000001" customHeight="1" x14ac:dyDescent="0.25">
      <c r="A13" s="28" t="s">
        <v>13</v>
      </c>
      <c r="B13" s="6" t="s">
        <v>14</v>
      </c>
      <c r="C13" s="59">
        <f>'MIS-I Pub Sec Bk'!C13</f>
        <v>7785</v>
      </c>
      <c r="D13" s="59">
        <f>'MIS-I Pub Sec Bk'!D13</f>
        <v>94192.54</v>
      </c>
      <c r="E13" s="44">
        <f>'MIS-II Pub Sec Bk'!C13/'MIS-III Pub Sec Bk'!C13</f>
        <v>0.43403982016698778</v>
      </c>
      <c r="F13" s="44">
        <f>'MIS-II Pub Sec Bk'!D13/'MIS-III Pub Sec Bk'!D13</f>
        <v>0.63765389488381996</v>
      </c>
    </row>
    <row r="14" spans="1:6" ht="20.100000000000001" customHeight="1" x14ac:dyDescent="0.25">
      <c r="A14" s="28" t="s">
        <v>15</v>
      </c>
      <c r="B14" s="6" t="s">
        <v>16</v>
      </c>
      <c r="C14" s="59">
        <f>'MIS-I Pub Sec Bk'!C14</f>
        <v>28371</v>
      </c>
      <c r="D14" s="59">
        <f>'MIS-I Pub Sec Bk'!D14</f>
        <v>1361679.5</v>
      </c>
      <c r="E14" s="44">
        <f>'MIS-II Pub Sec Bk'!C14/'MIS-III Pub Sec Bk'!C14</f>
        <v>0.37548905572591729</v>
      </c>
      <c r="F14" s="44">
        <f>'MIS-II Pub Sec Bk'!D14/'MIS-III Pub Sec Bk'!D14</f>
        <v>0.78018289913301919</v>
      </c>
    </row>
    <row r="15" spans="1:6" ht="30" customHeight="1" x14ac:dyDescent="0.25">
      <c r="A15" s="42" t="s">
        <v>17</v>
      </c>
      <c r="B15" s="12" t="s">
        <v>18</v>
      </c>
      <c r="C15" s="59">
        <f>'MIS-I Pub Sec Bk'!C15</f>
        <v>404466</v>
      </c>
      <c r="D15" s="59">
        <f>'MIS-I Pub Sec Bk'!D15</f>
        <v>9160350.0700000003</v>
      </c>
      <c r="E15" s="44">
        <f>'MIS-II Pub Sec Bk'!C15/'MIS-III Pub Sec Bk'!C15</f>
        <v>0.39189697032630677</v>
      </c>
      <c r="F15" s="44">
        <f>'MIS-II Pub Sec Bk'!D15/'MIS-III Pub Sec Bk'!D15</f>
        <v>0.78480137713776266</v>
      </c>
    </row>
    <row r="16" spans="1:6" ht="27.95" customHeight="1" x14ac:dyDescent="0.25">
      <c r="A16" s="28" t="s">
        <v>19</v>
      </c>
      <c r="B16" s="7" t="s">
        <v>20</v>
      </c>
      <c r="C16" s="59">
        <f>'MIS-I Pub Sec Bk'!C16</f>
        <v>335596</v>
      </c>
      <c r="D16" s="59">
        <f>'MIS-I Pub Sec Bk'!D16</f>
        <v>3741625.5</v>
      </c>
      <c r="E16" s="44">
        <f>'MIS-II Pub Sec Bk'!C16/'MIS-III Pub Sec Bk'!C16</f>
        <v>0.39528480673190386</v>
      </c>
      <c r="F16" s="44">
        <f>'MIS-II Pub Sec Bk'!D16/'MIS-III Pub Sec Bk'!D16</f>
        <v>0.80917717981128801</v>
      </c>
    </row>
    <row r="17" spans="1:6" ht="27.95" customHeight="1" x14ac:dyDescent="0.25">
      <c r="A17" s="28" t="s">
        <v>21</v>
      </c>
      <c r="B17" s="7" t="s">
        <v>82</v>
      </c>
      <c r="C17" s="59">
        <f>'MIS-I Pub Sec Bk'!C17</f>
        <v>35968</v>
      </c>
      <c r="D17" s="59">
        <f>'MIS-I Pub Sec Bk'!D17</f>
        <v>2870896.46</v>
      </c>
      <c r="E17" s="44">
        <f>'MIS-II Pub Sec Bk'!C17/'MIS-III Pub Sec Bk'!C17</f>
        <v>0.29356650355871888</v>
      </c>
      <c r="F17" s="44">
        <f>'MIS-II Pub Sec Bk'!D17/'MIS-III Pub Sec Bk'!D17</f>
        <v>0.79858609738924546</v>
      </c>
    </row>
    <row r="18" spans="1:6" ht="27.95" customHeight="1" x14ac:dyDescent="0.25">
      <c r="A18" s="28" t="s">
        <v>23</v>
      </c>
      <c r="B18" s="7" t="s">
        <v>24</v>
      </c>
      <c r="C18" s="59">
        <f>'MIS-I Pub Sec Bk'!C18</f>
        <v>30559</v>
      </c>
      <c r="D18" s="59">
        <f>'MIS-I Pub Sec Bk'!D18</f>
        <v>2512421.66</v>
      </c>
      <c r="E18" s="44">
        <f>'MIS-II Pub Sec Bk'!C18/'MIS-III Pub Sec Bk'!C18</f>
        <v>0.19477077129487222</v>
      </c>
      <c r="F18" s="44">
        <f>'MIS-II Pub Sec Bk'!D18/'MIS-III Pub Sec Bk'!D18</f>
        <v>0.73421380231214839</v>
      </c>
    </row>
    <row r="19" spans="1:6" ht="20.100000000000001" customHeight="1" x14ac:dyDescent="0.25">
      <c r="A19" s="28" t="s">
        <v>25</v>
      </c>
      <c r="B19" s="6" t="s">
        <v>26</v>
      </c>
      <c r="C19" s="59">
        <f>'MIS-I Pub Sec Bk'!C19</f>
        <v>2343</v>
      </c>
      <c r="D19" s="59">
        <f>'MIS-I Pub Sec Bk'!D19</f>
        <v>35406.449999999997</v>
      </c>
      <c r="E19" s="44">
        <f>'MIS-II Pub Sec Bk'!C19/'MIS-III Pub Sec Bk'!C19</f>
        <v>3.9871959026888604</v>
      </c>
      <c r="F19" s="44">
        <f>'MIS-II Pub Sec Bk'!D19/'MIS-III Pub Sec Bk'!D19</f>
        <v>0.68080024967202313</v>
      </c>
    </row>
    <row r="20" spans="1:6" ht="20.100000000000001" customHeight="1" x14ac:dyDescent="0.25">
      <c r="A20" s="27" t="s">
        <v>27</v>
      </c>
      <c r="B20" s="8" t="s">
        <v>28</v>
      </c>
      <c r="C20" s="59">
        <f>'MIS-I Pub Sec Bk'!C20</f>
        <v>568</v>
      </c>
      <c r="D20" s="59">
        <f>'MIS-I Pub Sec Bk'!D20</f>
        <v>21988.53</v>
      </c>
      <c r="E20" s="44">
        <f>'MIS-II Pub Sec Bk'!C20/'MIS-III Pub Sec Bk'!C20</f>
        <v>0.11619718309859155</v>
      </c>
      <c r="F20" s="44">
        <f>'MIS-II Pub Sec Bk'!D20/'MIS-III Pub Sec Bk'!D20</f>
        <v>1.0303198986016802</v>
      </c>
    </row>
    <row r="21" spans="1:6" ht="20.100000000000001" customHeight="1" x14ac:dyDescent="0.25">
      <c r="A21" s="27" t="s">
        <v>29</v>
      </c>
      <c r="B21" s="8" t="s">
        <v>30</v>
      </c>
      <c r="C21" s="59">
        <f>'MIS-I Pub Sec Bk'!C21</f>
        <v>13318</v>
      </c>
      <c r="D21" s="59">
        <f>'MIS-I Pub Sec Bk'!D21</f>
        <v>35555.01</v>
      </c>
      <c r="E21" s="44">
        <f>'MIS-II Pub Sec Bk'!C21/'MIS-III Pub Sec Bk'!C21</f>
        <v>0.70115632977924613</v>
      </c>
      <c r="F21" s="44">
        <f>'MIS-II Pub Sec Bk'!D21/'MIS-III Pub Sec Bk'!D21</f>
        <v>0.61027742644426197</v>
      </c>
    </row>
    <row r="22" spans="1:6" ht="20.100000000000001" customHeight="1" x14ac:dyDescent="0.25">
      <c r="A22" s="27" t="s">
        <v>31</v>
      </c>
      <c r="B22" s="8" t="s">
        <v>32</v>
      </c>
      <c r="C22" s="59">
        <f>'MIS-I Pub Sec Bk'!C22</f>
        <v>53809</v>
      </c>
      <c r="D22" s="59">
        <f>'MIS-I Pub Sec Bk'!D22</f>
        <v>579264.56000000006</v>
      </c>
      <c r="E22" s="44">
        <f>'MIS-II Pub Sec Bk'!C22/'MIS-III Pub Sec Bk'!C22</f>
        <v>0.61952461484138344</v>
      </c>
      <c r="F22" s="44">
        <f>'MIS-II Pub Sec Bk'!D22/'MIS-III Pub Sec Bk'!D22</f>
        <v>0.69466647502136147</v>
      </c>
    </row>
    <row r="23" spans="1:6" ht="20.100000000000001" customHeight="1" x14ac:dyDescent="0.25">
      <c r="A23" s="27" t="s">
        <v>33</v>
      </c>
      <c r="B23" s="8" t="s">
        <v>34</v>
      </c>
      <c r="C23" s="59">
        <f>'MIS-I Pub Sec Bk'!C23</f>
        <v>10624</v>
      </c>
      <c r="D23" s="59">
        <f>'MIS-I Pub Sec Bk'!D23</f>
        <v>29709.99</v>
      </c>
      <c r="E23" s="44">
        <f>'MIS-II Pub Sec Bk'!C23/'MIS-III Pub Sec Bk'!C23</f>
        <v>3.5768072289156625E-3</v>
      </c>
      <c r="F23" s="44">
        <f>'MIS-II Pub Sec Bk'!D23/'MIS-III Pub Sec Bk'!D23</f>
        <v>0.72418065438594903</v>
      </c>
    </row>
    <row r="24" spans="1:6" ht="20.100000000000001" customHeight="1" x14ac:dyDescent="0.25">
      <c r="A24" s="27" t="s">
        <v>35</v>
      </c>
      <c r="B24" s="8" t="s">
        <v>36</v>
      </c>
      <c r="C24" s="59">
        <f>'MIS-I Pub Sec Bk'!C24</f>
        <v>4755</v>
      </c>
      <c r="D24" s="59">
        <f>'MIS-I Pub Sec Bk'!D24</f>
        <v>32873.82</v>
      </c>
      <c r="E24" s="44">
        <f>'MIS-II Pub Sec Bk'!C24/'MIS-III Pub Sec Bk'!C24</f>
        <v>2.368454258675079</v>
      </c>
      <c r="F24" s="44">
        <f>'MIS-II Pub Sec Bk'!D24/'MIS-III Pub Sec Bk'!D24</f>
        <v>1.9858790368749357</v>
      </c>
    </row>
    <row r="25" spans="1:6" ht="20.100000000000001" customHeight="1" x14ac:dyDescent="0.25">
      <c r="A25" s="27" t="s">
        <v>37</v>
      </c>
      <c r="B25" s="8" t="s">
        <v>38</v>
      </c>
      <c r="C25" s="59">
        <f>'MIS-I Pub Sec Bk'!C25</f>
        <v>14950</v>
      </c>
      <c r="D25" s="59">
        <f>'MIS-I Pub Sec Bk'!D25</f>
        <v>54295.43</v>
      </c>
      <c r="E25" s="44">
        <f>'MIS-II Pub Sec Bk'!C25/'MIS-III Pub Sec Bk'!C25</f>
        <v>0.86073578595317723</v>
      </c>
      <c r="F25" s="44">
        <f>'MIS-II Pub Sec Bk'!D25/'MIS-III Pub Sec Bk'!D25</f>
        <v>0.74177163713410132</v>
      </c>
    </row>
    <row r="26" spans="1:6" ht="20.100000000000001" customHeight="1" x14ac:dyDescent="0.25">
      <c r="A26" s="18">
        <v>2</v>
      </c>
      <c r="B26" s="8" t="s">
        <v>57</v>
      </c>
      <c r="C26" s="58">
        <f>'MIS-I Pub Sec Bk'!C26</f>
        <v>2528648</v>
      </c>
      <c r="D26" s="58">
        <f>'MIS-I Pub Sec Bk'!D26</f>
        <v>17066972.619999997</v>
      </c>
      <c r="E26" s="43">
        <f>'MIS-II Pub Sec Bk'!C26/'MIS-III Pub Sec Bk'!C26</f>
        <v>0.54876360806249036</v>
      </c>
      <c r="F26" s="43">
        <f>'MIS-II Pub Sec Bk'!D26/'MIS-III Pub Sec Bk'!D26</f>
        <v>0.72631739594365174</v>
      </c>
    </row>
    <row r="27" spans="1:6" ht="20.100000000000001" customHeight="1" x14ac:dyDescent="0.25">
      <c r="A27" s="18">
        <v>3</v>
      </c>
      <c r="B27" s="46" t="s">
        <v>40</v>
      </c>
      <c r="C27" s="59">
        <f>'MIS-I Pub Sec Bk'!C27</f>
        <v>1431221</v>
      </c>
      <c r="D27" s="59">
        <f>'MIS-I Pub Sec Bk'!D27</f>
        <v>3859583.3</v>
      </c>
      <c r="E27" s="44">
        <f>'MIS-II Pub Sec Bk'!C27/'MIS-III Pub Sec Bk'!C27</f>
        <v>0.67341032586861149</v>
      </c>
      <c r="F27" s="44">
        <f>'MIS-II Pub Sec Bk'!D27/'MIS-III Pub Sec Bk'!D27</f>
        <v>0.6839974019993299</v>
      </c>
    </row>
    <row r="28" spans="1:6" ht="20.100000000000001" customHeight="1" x14ac:dyDescent="0.25">
      <c r="A28" s="18">
        <v>4</v>
      </c>
      <c r="B28" s="14" t="s">
        <v>41</v>
      </c>
      <c r="C28" s="55"/>
      <c r="D28" s="55"/>
      <c r="E28" s="22"/>
      <c r="F28" s="23"/>
    </row>
    <row r="29" spans="1:6" ht="15.75" x14ac:dyDescent="0.25">
      <c r="A29" s="27" t="s">
        <v>42</v>
      </c>
      <c r="B29" s="8" t="s">
        <v>43</v>
      </c>
      <c r="C29" s="59">
        <f>'MIS-I Pub Sec Bk'!C29</f>
        <v>2051</v>
      </c>
      <c r="D29" s="59">
        <f>'MIS-I Pub Sec Bk'!D29</f>
        <v>762682.54</v>
      </c>
      <c r="E29" s="44">
        <f>'MIS-II Pub Sec Bk'!C29/'MIS-III Pub Sec Bk'!C29</f>
        <v>0.13554363725012189</v>
      </c>
      <c r="F29" s="44">
        <f>'MIS-II Pub Sec Bk'!D29/'MIS-III Pub Sec Bk'!D29</f>
        <v>0.20559883277254518</v>
      </c>
    </row>
    <row r="30" spans="1:6" ht="20.100000000000001" customHeight="1" x14ac:dyDescent="0.25">
      <c r="A30" s="27" t="s">
        <v>44</v>
      </c>
      <c r="B30" s="8" t="s">
        <v>30</v>
      </c>
      <c r="C30" s="59">
        <f>'MIS-I Pub Sec Bk'!C30</f>
        <v>6676</v>
      </c>
      <c r="D30" s="59">
        <f>'MIS-I Pub Sec Bk'!D30</f>
        <v>68866.850000000006</v>
      </c>
      <c r="E30" s="44">
        <f>'MIS-II Pub Sec Bk'!C30/'MIS-III Pub Sec Bk'!C30</f>
        <v>0.61608747753145598</v>
      </c>
      <c r="F30" s="44">
        <f>'MIS-II Pub Sec Bk'!D30/'MIS-III Pub Sec Bk'!D30</f>
        <v>0.5599919264493729</v>
      </c>
    </row>
    <row r="31" spans="1:6" ht="20.100000000000001" customHeight="1" x14ac:dyDescent="0.25">
      <c r="A31" s="27" t="s">
        <v>45</v>
      </c>
      <c r="B31" s="8" t="s">
        <v>46</v>
      </c>
      <c r="C31" s="59">
        <f>'MIS-I Pub Sec Bk'!C31</f>
        <v>81591</v>
      </c>
      <c r="D31" s="59">
        <f>'MIS-I Pub Sec Bk'!D31</f>
        <v>1602580.46</v>
      </c>
      <c r="E31" s="44">
        <f>'MIS-II Pub Sec Bk'!C31/'MIS-III Pub Sec Bk'!C31</f>
        <v>0.63788898285350104</v>
      </c>
      <c r="F31" s="44">
        <f>'MIS-II Pub Sec Bk'!D31/'MIS-III Pub Sec Bk'!D31</f>
        <v>0.59308245902361745</v>
      </c>
    </row>
    <row r="32" spans="1:6" ht="20.100000000000001" customHeight="1" x14ac:dyDescent="0.25">
      <c r="A32" s="27" t="s">
        <v>47</v>
      </c>
      <c r="B32" s="8" t="s">
        <v>83</v>
      </c>
      <c r="C32" s="59">
        <f>'MIS-I Pub Sec Bk'!C32</f>
        <v>208764</v>
      </c>
      <c r="D32" s="59">
        <f>'MIS-I Pub Sec Bk'!D32</f>
        <v>866205.6</v>
      </c>
      <c r="E32" s="44">
        <f>'MIS-II Pub Sec Bk'!C32/'MIS-III Pub Sec Bk'!C32</f>
        <v>0.53549462551014537</v>
      </c>
      <c r="F32" s="44">
        <f>'MIS-II Pub Sec Bk'!D32/'MIS-III Pub Sec Bk'!D32</f>
        <v>0.59988499266225015</v>
      </c>
    </row>
    <row r="33" spans="1:9" ht="20.100000000000001" customHeight="1" x14ac:dyDescent="0.25">
      <c r="A33" s="27" t="s">
        <v>49</v>
      </c>
      <c r="B33" s="8" t="s">
        <v>38</v>
      </c>
      <c r="C33" s="59">
        <f>'MIS-I Pub Sec Bk'!C33</f>
        <v>412584</v>
      </c>
      <c r="D33" s="59">
        <f>'MIS-I Pub Sec Bk'!D33</f>
        <v>11975124.300000001</v>
      </c>
      <c r="E33" s="44">
        <f>'MIS-II Pub Sec Bk'!C33/'MIS-III Pub Sec Bk'!C33</f>
        <v>0.75616359335311112</v>
      </c>
      <c r="F33" s="44">
        <f>'MIS-II Pub Sec Bk'!D33/'MIS-III Pub Sec Bk'!D33</f>
        <v>0.85236937707611093</v>
      </c>
    </row>
    <row r="34" spans="1:9" ht="20.100000000000001" customHeight="1" x14ac:dyDescent="0.25">
      <c r="A34" s="18">
        <v>5</v>
      </c>
      <c r="B34" s="8" t="s">
        <v>84</v>
      </c>
      <c r="C34" s="58">
        <f>'MIS-I Pub Sec Bk'!C34</f>
        <v>711666</v>
      </c>
      <c r="D34" s="58">
        <f>'MIS-I Pub Sec Bk'!D34</f>
        <v>15275459.75</v>
      </c>
      <c r="E34" s="43">
        <f>'MIS-II Pub Sec Bk'!C34/'MIS-III Pub Sec Bk'!C34</f>
        <v>0.6747687819848075</v>
      </c>
      <c r="F34" s="43">
        <f>'MIS-II Pub Sec Bk'!D34/'MIS-III Pub Sec Bk'!D34</f>
        <v>0.77723924872375771</v>
      </c>
    </row>
    <row r="35" spans="1:9" s="48" customFormat="1" ht="20.100000000000001" customHeight="1" x14ac:dyDescent="0.25">
      <c r="A35" s="47"/>
      <c r="B35" s="41" t="s">
        <v>85</v>
      </c>
      <c r="C35" s="60">
        <f>'MIS-I Pub Sec Bk'!C35</f>
        <v>3240314</v>
      </c>
      <c r="D35" s="60">
        <f>'MIS-I Pub Sec Bk'!D35</f>
        <v>32342432.369999997</v>
      </c>
      <c r="E35" s="45">
        <f>'MIS-II Pub Sec Bk'!C35/'MIS-III Pub Sec Bk'!C35</f>
        <v>0.57643796249375834</v>
      </c>
      <c r="F35" s="45">
        <f>'MIS-II Pub Sec Bk'!D35/'MIS-III Pub Sec Bk'!D35</f>
        <v>0.75036799002511145</v>
      </c>
    </row>
    <row r="37" spans="1:9" ht="39" customHeight="1" x14ac:dyDescent="0.25">
      <c r="A37" s="68"/>
      <c r="B37" s="68"/>
      <c r="C37" s="68"/>
      <c r="D37" s="68"/>
      <c r="E37" s="68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37:E37"/>
    <mergeCell ref="A5:F5"/>
    <mergeCell ref="C8:D8"/>
    <mergeCell ref="E8:F8"/>
    <mergeCell ref="A1:F1"/>
    <mergeCell ref="A7:F7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8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38"/>
  <sheetViews>
    <sheetView view="pageBreakPreview" topLeftCell="A13" zoomScaleSheetLayoutView="100" workbookViewId="0">
      <selection activeCell="C9" sqref="C9"/>
    </sheetView>
  </sheetViews>
  <sheetFormatPr defaultRowHeight="15" x14ac:dyDescent="0.25"/>
  <cols>
    <col min="1" max="1" width="8.7109375" style="1" customWidth="1"/>
    <col min="2" max="2" width="45.42578125" style="1" customWidth="1"/>
    <col min="3" max="3" width="10" style="1" customWidth="1"/>
    <col min="4" max="4" width="13.140625" style="1" customWidth="1"/>
    <col min="5" max="5" width="9.570312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18.75" customHeight="1" x14ac:dyDescent="0.45">
      <c r="A1" s="70" t="s">
        <v>76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16.5" hidden="1" x14ac:dyDescent="0.25">
      <c r="A4" s="82" t="s">
        <v>77</v>
      </c>
      <c r="B4" s="82"/>
      <c r="C4" s="82"/>
      <c r="D4" s="82"/>
      <c r="E4" s="82"/>
      <c r="F4" s="82"/>
    </row>
    <row r="5" spans="1:6" ht="31.5" customHeight="1" x14ac:dyDescent="0.25">
      <c r="A5" s="84" t="str">
        <f>'MIS-III'!A6:F6</f>
        <v>Statement showing Achievement vis-à-vis Targets of Annual Credit Plans ( ACP)  for the quarter ended  SEPTEMBER  2025</v>
      </c>
      <c r="B5" s="84"/>
      <c r="C5" s="84"/>
      <c r="D5" s="84"/>
      <c r="E5" s="84"/>
      <c r="F5" s="84"/>
    </row>
    <row r="6" spans="1:6" ht="18" customHeight="1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9.5" customHeight="1" x14ac:dyDescent="0.25">
      <c r="A7" s="78" t="s">
        <v>59</v>
      </c>
      <c r="B7" s="79"/>
      <c r="C7" s="79"/>
      <c r="D7" s="79"/>
      <c r="E7" s="79"/>
      <c r="F7" s="80"/>
    </row>
    <row r="8" spans="1:6" ht="44.25" customHeight="1" x14ac:dyDescent="0.25">
      <c r="A8" s="76" t="s">
        <v>55</v>
      </c>
      <c r="B8" s="74" t="s">
        <v>65</v>
      </c>
      <c r="C8" s="86" t="s">
        <v>87</v>
      </c>
      <c r="D8" s="87"/>
      <c r="E8" s="86" t="s">
        <v>79</v>
      </c>
      <c r="F8" s="87"/>
    </row>
    <row r="9" spans="1:6" ht="15.75" x14ac:dyDescent="0.25">
      <c r="A9" s="77"/>
      <c r="B9" s="75"/>
      <c r="C9" s="20" t="s">
        <v>6</v>
      </c>
      <c r="D9" s="20" t="s">
        <v>7</v>
      </c>
      <c r="E9" s="20" t="s">
        <v>68</v>
      </c>
      <c r="F9" s="20" t="s">
        <v>7</v>
      </c>
    </row>
    <row r="10" spans="1:6" ht="20.100000000000001" customHeight="1" x14ac:dyDescent="0.25">
      <c r="A10" s="18">
        <v>1</v>
      </c>
      <c r="B10" s="14" t="s">
        <v>8</v>
      </c>
      <c r="C10" s="22"/>
      <c r="D10" s="22"/>
      <c r="E10" s="22"/>
      <c r="F10" s="23"/>
    </row>
    <row r="11" spans="1:6" ht="20.100000000000001" customHeight="1" x14ac:dyDescent="0.25">
      <c r="A11" s="42" t="s">
        <v>9</v>
      </c>
      <c r="B11" s="8" t="s">
        <v>80</v>
      </c>
      <c r="C11" s="58">
        <f>'MIS-I Pvt Sec Bk'!C11</f>
        <v>659986</v>
      </c>
      <c r="D11" s="58">
        <f>'MIS-I Pvt Sec Bk'!D11</f>
        <v>3912323.57</v>
      </c>
      <c r="E11" s="43">
        <f>'MIS-II Pvt Sec Bk'!C11/'MIS-III Pvt Sec Bk'!C11</f>
        <v>0.36535471964556826</v>
      </c>
      <c r="F11" s="43">
        <f>'MIS-II Pvt Sec Bk'!D11/'MIS-III Pvt Sec Bk'!D11</f>
        <v>0.59535712175258559</v>
      </c>
    </row>
    <row r="12" spans="1:6" ht="20.100000000000001" customHeight="1" x14ac:dyDescent="0.25">
      <c r="A12" s="28" t="s">
        <v>11</v>
      </c>
      <c r="B12" s="6" t="s">
        <v>12</v>
      </c>
      <c r="C12" s="59">
        <f>'MIS-I Pvt Sec Bk'!C12</f>
        <v>641603</v>
      </c>
      <c r="D12" s="59">
        <f>'MIS-I Pvt Sec Bk'!D12</f>
        <v>1849059.66</v>
      </c>
      <c r="E12" s="44">
        <f>'MIS-II Pvt Sec Bk'!C12/'MIS-III Pvt Sec Bk'!C12</f>
        <v>0.36192630021991795</v>
      </c>
      <c r="F12" s="44">
        <f>'MIS-II Pvt Sec Bk'!D12/'MIS-III Pvt Sec Bk'!D12</f>
        <v>0.47346220835297442</v>
      </c>
    </row>
    <row r="13" spans="1:6" ht="20.100000000000001" customHeight="1" x14ac:dyDescent="0.25">
      <c r="A13" s="28" t="s">
        <v>13</v>
      </c>
      <c r="B13" s="6" t="s">
        <v>14</v>
      </c>
      <c r="C13" s="59">
        <f>'MIS-I Pvt Sec Bk'!C13</f>
        <v>1443</v>
      </c>
      <c r="D13" s="59">
        <f>'MIS-I Pvt Sec Bk'!D13</f>
        <v>91939.21</v>
      </c>
      <c r="E13" s="44">
        <f>'MIS-II Pvt Sec Bk'!C13/'MIS-III Pvt Sec Bk'!C13</f>
        <v>0.18849618849618849</v>
      </c>
      <c r="F13" s="44">
        <f>'MIS-II Pvt Sec Bk'!D13/'MIS-III Pvt Sec Bk'!D13</f>
        <v>0.39815351904807533</v>
      </c>
    </row>
    <row r="14" spans="1:6" ht="20.100000000000001" customHeight="1" x14ac:dyDescent="0.25">
      <c r="A14" s="28" t="s">
        <v>15</v>
      </c>
      <c r="B14" s="6" t="s">
        <v>16</v>
      </c>
      <c r="C14" s="59">
        <f>'MIS-I Pvt Sec Bk'!C14</f>
        <v>16940</v>
      </c>
      <c r="D14" s="59">
        <f>'MIS-I Pvt Sec Bk'!D14</f>
        <v>1971324.7</v>
      </c>
      <c r="E14" s="44">
        <f>'MIS-II Pvt Sec Bk'!C14/'MIS-III Pvt Sec Bk'!C14</f>
        <v>0.51027154663518304</v>
      </c>
      <c r="F14" s="44">
        <f>'MIS-II Pvt Sec Bk'!D14/'MIS-III Pvt Sec Bk'!D14</f>
        <v>0.71888913581816327</v>
      </c>
    </row>
    <row r="15" spans="1:6" ht="30" customHeight="1" x14ac:dyDescent="0.25">
      <c r="A15" s="42" t="s">
        <v>17</v>
      </c>
      <c r="B15" s="12" t="s">
        <v>18</v>
      </c>
      <c r="C15" s="59">
        <f>'MIS-I Pvt Sec Bk'!C15</f>
        <v>334530</v>
      </c>
      <c r="D15" s="59">
        <f>'MIS-I Pvt Sec Bk'!D15</f>
        <v>21406759.969999999</v>
      </c>
      <c r="E15" s="44">
        <f>'MIS-II Pvt Sec Bk'!C15/'MIS-III Pvt Sec Bk'!C15</f>
        <v>0.54430693809224884</v>
      </c>
      <c r="F15" s="44">
        <f>'MIS-II Pvt Sec Bk'!D15/'MIS-III Pvt Sec Bk'!D15</f>
        <v>0.80116092038378661</v>
      </c>
    </row>
    <row r="16" spans="1:6" ht="27.95" customHeight="1" x14ac:dyDescent="0.25">
      <c r="A16" s="28" t="s">
        <v>19</v>
      </c>
      <c r="B16" s="7" t="s">
        <v>20</v>
      </c>
      <c r="C16" s="59">
        <f>'MIS-I Pvt Sec Bk'!C16</f>
        <v>184365</v>
      </c>
      <c r="D16" s="59">
        <f>'MIS-I Pvt Sec Bk'!D16</f>
        <v>6310900.4299999997</v>
      </c>
      <c r="E16" s="44">
        <f>'MIS-II Pvt Sec Bk'!C16/'MIS-III Pvt Sec Bk'!C16</f>
        <v>0.69448648062267782</v>
      </c>
      <c r="F16" s="44">
        <f>'MIS-II Pvt Sec Bk'!D16/'MIS-III Pvt Sec Bk'!D16</f>
        <v>0.83737278517005531</v>
      </c>
    </row>
    <row r="17" spans="1:6" ht="27.95" customHeight="1" x14ac:dyDescent="0.25">
      <c r="A17" s="28" t="s">
        <v>21</v>
      </c>
      <c r="B17" s="7" t="s">
        <v>82</v>
      </c>
      <c r="C17" s="59">
        <f>'MIS-I Pvt Sec Bk'!C17</f>
        <v>89783</v>
      </c>
      <c r="D17" s="59">
        <f>'MIS-I Pvt Sec Bk'!D17</f>
        <v>7608807.4000000004</v>
      </c>
      <c r="E17" s="44">
        <f>'MIS-II Pvt Sec Bk'!C17/'MIS-III Pvt Sec Bk'!C17</f>
        <v>0.46594566900192685</v>
      </c>
      <c r="F17" s="44">
        <f>'MIS-II Pvt Sec Bk'!D17/'MIS-III Pvt Sec Bk'!D17</f>
        <v>0.92051181766014989</v>
      </c>
    </row>
    <row r="18" spans="1:6" ht="27.95" customHeight="1" x14ac:dyDescent="0.25">
      <c r="A18" s="28" t="s">
        <v>23</v>
      </c>
      <c r="B18" s="7" t="s">
        <v>24</v>
      </c>
      <c r="C18" s="59">
        <f>'MIS-I Pvt Sec Bk'!C18</f>
        <v>58238</v>
      </c>
      <c r="D18" s="59">
        <f>'MIS-I Pvt Sec Bk'!D18</f>
        <v>7362338.8700000001</v>
      </c>
      <c r="E18" s="44">
        <f>'MIS-II Pvt Sec Bk'!C18/'MIS-III Pvt Sec Bk'!C18</f>
        <v>0.20970843778975926</v>
      </c>
      <c r="F18" s="44">
        <f>'MIS-II Pvt Sec Bk'!D18/'MIS-III Pvt Sec Bk'!D18</f>
        <v>0.66033573241379473</v>
      </c>
    </row>
    <row r="19" spans="1:6" ht="20.100000000000001" customHeight="1" x14ac:dyDescent="0.25">
      <c r="A19" s="28" t="s">
        <v>25</v>
      </c>
      <c r="B19" s="6" t="s">
        <v>26</v>
      </c>
      <c r="C19" s="59">
        <f>'MIS-I Pvt Sec Bk'!C19</f>
        <v>2144</v>
      </c>
      <c r="D19" s="59">
        <f>'MIS-I Pvt Sec Bk'!D19</f>
        <v>124713.27</v>
      </c>
      <c r="E19" s="44">
        <f>'MIS-II Pvt Sec Bk'!C19/'MIS-III Pvt Sec Bk'!C19</f>
        <v>4.6641791044776119E-4</v>
      </c>
      <c r="F19" s="44">
        <f>'MIS-II Pvt Sec Bk'!D19/'MIS-III Pvt Sec Bk'!D19</f>
        <v>5.6682019483572199E-4</v>
      </c>
    </row>
    <row r="20" spans="1:6" ht="20.100000000000001" customHeight="1" x14ac:dyDescent="0.25">
      <c r="A20" s="27" t="s">
        <v>27</v>
      </c>
      <c r="B20" s="8" t="s">
        <v>28</v>
      </c>
      <c r="C20" s="59">
        <f>'MIS-I Pvt Sec Bk'!C20</f>
        <v>2231</v>
      </c>
      <c r="D20" s="59">
        <f>'MIS-I Pvt Sec Bk'!D20</f>
        <v>57724.05</v>
      </c>
      <c r="E20" s="44">
        <f>'MIS-II Pvt Sec Bk'!C20/'MIS-III Pvt Sec Bk'!C20</f>
        <v>2.6445540116539667E-2</v>
      </c>
      <c r="F20" s="44">
        <f>'MIS-II Pvt Sec Bk'!D20/'MIS-III Pvt Sec Bk'!D20</f>
        <v>0.31967819305817935</v>
      </c>
    </row>
    <row r="21" spans="1:6" ht="20.100000000000001" customHeight="1" x14ac:dyDescent="0.25">
      <c r="A21" s="27" t="s">
        <v>29</v>
      </c>
      <c r="B21" s="8" t="s">
        <v>30</v>
      </c>
      <c r="C21" s="59">
        <f>'MIS-I Pvt Sec Bk'!C21</f>
        <v>2826</v>
      </c>
      <c r="D21" s="59">
        <f>'MIS-I Pvt Sec Bk'!D21</f>
        <v>22190.25</v>
      </c>
      <c r="E21" s="44">
        <f>'MIS-II Pvt Sec Bk'!C21/'MIS-III Pvt Sec Bk'!C21</f>
        <v>0.24486907289455059</v>
      </c>
      <c r="F21" s="44">
        <f>'MIS-II Pvt Sec Bk'!D21/'MIS-III Pvt Sec Bk'!D21</f>
        <v>0.27169004405087821</v>
      </c>
    </row>
    <row r="22" spans="1:6" ht="20.100000000000001" customHeight="1" x14ac:dyDescent="0.25">
      <c r="A22" s="27" t="s">
        <v>31</v>
      </c>
      <c r="B22" s="8" t="s">
        <v>32</v>
      </c>
      <c r="C22" s="59">
        <f>'MIS-I Pvt Sec Bk'!C22</f>
        <v>220493</v>
      </c>
      <c r="D22" s="59">
        <f>'MIS-I Pvt Sec Bk'!D22</f>
        <v>1150895.3600000001</v>
      </c>
      <c r="E22" s="44">
        <f>'MIS-II Pvt Sec Bk'!C22/'MIS-III Pvt Sec Bk'!C22</f>
        <v>0.43249445560630045</v>
      </c>
      <c r="F22" s="44">
        <f>'MIS-II Pvt Sec Bk'!D22/'MIS-III Pvt Sec Bk'!D22</f>
        <v>0.44524133801356186</v>
      </c>
    </row>
    <row r="23" spans="1:6" ht="20.100000000000001" customHeight="1" x14ac:dyDescent="0.25">
      <c r="A23" s="27" t="s">
        <v>33</v>
      </c>
      <c r="B23" s="8" t="s">
        <v>34</v>
      </c>
      <c r="C23" s="59">
        <f>'MIS-I Pvt Sec Bk'!C23</f>
        <v>1571</v>
      </c>
      <c r="D23" s="59">
        <f>'MIS-I Pvt Sec Bk'!D23</f>
        <v>5762.32</v>
      </c>
      <c r="E23" s="44">
        <f>'MIS-II Pvt Sec Bk'!C23/'MIS-III Pvt Sec Bk'!C23</f>
        <v>1.336728198599618E-2</v>
      </c>
      <c r="F23" s="44">
        <f>'MIS-II Pvt Sec Bk'!D23/'MIS-III Pvt Sec Bk'!D23</f>
        <v>0.18485262880228798</v>
      </c>
    </row>
    <row r="24" spans="1:6" ht="20.100000000000001" customHeight="1" x14ac:dyDescent="0.25">
      <c r="A24" s="27" t="s">
        <v>35</v>
      </c>
      <c r="B24" s="8" t="s">
        <v>36</v>
      </c>
      <c r="C24" s="59">
        <f>'MIS-I Pvt Sec Bk'!C24</f>
        <v>1461</v>
      </c>
      <c r="D24" s="59">
        <f>'MIS-I Pvt Sec Bk'!D24</f>
        <v>10430.02</v>
      </c>
      <c r="E24" s="44">
        <f>'MIS-II Pvt Sec Bk'!C24/'MIS-III Pvt Sec Bk'!C24</f>
        <v>4.1752224503764541E-2</v>
      </c>
      <c r="F24" s="44">
        <f>'MIS-II Pvt Sec Bk'!D24/'MIS-III Pvt Sec Bk'!D24</f>
        <v>3.522557962496716</v>
      </c>
    </row>
    <row r="25" spans="1:6" ht="20.100000000000001" customHeight="1" x14ac:dyDescent="0.25">
      <c r="A25" s="27" t="s">
        <v>37</v>
      </c>
      <c r="B25" s="8" t="s">
        <v>38</v>
      </c>
      <c r="C25" s="59">
        <f>'MIS-I Pvt Sec Bk'!C25</f>
        <v>138260</v>
      </c>
      <c r="D25" s="59">
        <f>'MIS-I Pvt Sec Bk'!D25</f>
        <v>93563.02</v>
      </c>
      <c r="E25" s="44">
        <f>'MIS-II Pvt Sec Bk'!C25/'MIS-III Pvt Sec Bk'!C25</f>
        <v>0.16565167076522494</v>
      </c>
      <c r="F25" s="44">
        <f>'MIS-II Pvt Sec Bk'!D25/'MIS-III Pvt Sec Bk'!D25</f>
        <v>0.18773581699265374</v>
      </c>
    </row>
    <row r="26" spans="1:6" ht="20.100000000000001" customHeight="1" x14ac:dyDescent="0.25">
      <c r="A26" s="18">
        <v>2</v>
      </c>
      <c r="B26" s="8" t="s">
        <v>57</v>
      </c>
      <c r="C26" s="58">
        <f>'MIS-I Pvt Sec Bk'!C26</f>
        <v>1361358</v>
      </c>
      <c r="D26" s="58">
        <f>'MIS-I Pvt Sec Bk'!D26</f>
        <v>26659648.559999999</v>
      </c>
      <c r="E26" s="43">
        <f>'MIS-II Pvt Sec Bk'!C26/'MIS-III Pvt Sec Bk'!C26</f>
        <v>0.3983625174274511</v>
      </c>
      <c r="F26" s="43">
        <f>'MIS-II Pvt Sec Bk'!D26/'MIS-III Pvt Sec Bk'!D26</f>
        <v>0.75288944694175686</v>
      </c>
    </row>
    <row r="27" spans="1:6" ht="20.100000000000001" customHeight="1" x14ac:dyDescent="0.25">
      <c r="A27" s="18">
        <v>3</v>
      </c>
      <c r="B27" s="46" t="s">
        <v>40</v>
      </c>
      <c r="C27" s="59">
        <f>'MIS-I Pvt Sec Bk'!C27</f>
        <v>523132</v>
      </c>
      <c r="D27" s="59">
        <f>'MIS-I Pvt Sec Bk'!D27</f>
        <v>1484103.01</v>
      </c>
      <c r="E27" s="44">
        <f>'MIS-II Pvt Sec Bk'!C27/'MIS-III Pvt Sec Bk'!C27</f>
        <v>0.36718648448192809</v>
      </c>
      <c r="F27" s="44">
        <f>'MIS-II Pvt Sec Bk'!D27/'MIS-III Pvt Sec Bk'!D27</f>
        <v>0.66249776017905926</v>
      </c>
    </row>
    <row r="28" spans="1:6" ht="20.100000000000001" customHeight="1" x14ac:dyDescent="0.25">
      <c r="A28" s="18">
        <v>4</v>
      </c>
      <c r="B28" s="14" t="s">
        <v>41</v>
      </c>
      <c r="C28" s="55"/>
      <c r="D28" s="55"/>
      <c r="E28" s="22"/>
      <c r="F28" s="23"/>
    </row>
    <row r="29" spans="1:6" ht="15.75" x14ac:dyDescent="0.25">
      <c r="A29" s="27" t="s">
        <v>42</v>
      </c>
      <c r="B29" s="8" t="s">
        <v>43</v>
      </c>
      <c r="C29" s="59">
        <f>'MIS-I Pvt Sec Bk'!C29</f>
        <v>8843</v>
      </c>
      <c r="D29" s="59">
        <f>'MIS-I Pvt Sec Bk'!D29</f>
        <v>282837.95</v>
      </c>
      <c r="E29" s="44">
        <f>'MIS-II Pvt Sec Bk'!C29/'MIS-III Pvt Sec Bk'!C29</f>
        <v>0.51294809453805268</v>
      </c>
      <c r="F29" s="44">
        <f>'MIS-II Pvt Sec Bk'!D29/'MIS-III Pvt Sec Bk'!D29</f>
        <v>0.49426878535924901</v>
      </c>
    </row>
    <row r="30" spans="1:6" ht="20.100000000000001" customHeight="1" x14ac:dyDescent="0.25">
      <c r="A30" s="27" t="s">
        <v>44</v>
      </c>
      <c r="B30" s="8" t="s">
        <v>30</v>
      </c>
      <c r="C30" s="59">
        <f>'MIS-I Pvt Sec Bk'!C30</f>
        <v>3124</v>
      </c>
      <c r="D30" s="59">
        <f>'MIS-I Pvt Sec Bk'!D30</f>
        <v>72015.83</v>
      </c>
      <c r="E30" s="44">
        <f>'MIS-II Pvt Sec Bk'!C30/'MIS-III Pvt Sec Bk'!C30</f>
        <v>0.36171574903969272</v>
      </c>
      <c r="F30" s="44">
        <f>'MIS-II Pvt Sec Bk'!D30/'MIS-III Pvt Sec Bk'!D30</f>
        <v>0.45847628222850451</v>
      </c>
    </row>
    <row r="31" spans="1:6" ht="20.100000000000001" customHeight="1" x14ac:dyDescent="0.25">
      <c r="A31" s="27" t="s">
        <v>45</v>
      </c>
      <c r="B31" s="8" t="s">
        <v>46</v>
      </c>
      <c r="C31" s="59">
        <f>'MIS-I Pvt Sec Bk'!C31</f>
        <v>59977</v>
      </c>
      <c r="D31" s="59">
        <f>'MIS-I Pvt Sec Bk'!D31</f>
        <v>1834643.21</v>
      </c>
      <c r="E31" s="44">
        <f>'MIS-II Pvt Sec Bk'!C31/'MIS-III Pvt Sec Bk'!C31</f>
        <v>0.5429414608933425</v>
      </c>
      <c r="F31" s="44">
        <f>'MIS-II Pvt Sec Bk'!D31/'MIS-III Pvt Sec Bk'!D31</f>
        <v>0.56083684521962174</v>
      </c>
    </row>
    <row r="32" spans="1:6" ht="20.100000000000001" customHeight="1" x14ac:dyDescent="0.25">
      <c r="A32" s="27" t="s">
        <v>47</v>
      </c>
      <c r="B32" s="8" t="s">
        <v>83</v>
      </c>
      <c r="C32" s="59">
        <f>'MIS-I Pvt Sec Bk'!C32</f>
        <v>198925</v>
      </c>
      <c r="D32" s="59">
        <f>'MIS-I Pvt Sec Bk'!D32</f>
        <v>769521.63</v>
      </c>
      <c r="E32" s="44">
        <f>'MIS-II Pvt Sec Bk'!C32/'MIS-III Pvt Sec Bk'!C32</f>
        <v>0.69459846675882875</v>
      </c>
      <c r="F32" s="44">
        <f>'MIS-II Pvt Sec Bk'!D32/'MIS-III Pvt Sec Bk'!D32</f>
        <v>0.58767669727490313</v>
      </c>
    </row>
    <row r="33" spans="1:9" ht="20.100000000000001" customHeight="1" x14ac:dyDescent="0.25">
      <c r="A33" s="27" t="s">
        <v>49</v>
      </c>
      <c r="B33" s="8" t="s">
        <v>38</v>
      </c>
      <c r="C33" s="59">
        <f>'MIS-I Pvt Sec Bk'!C33</f>
        <v>3087262</v>
      </c>
      <c r="D33" s="59">
        <f>'MIS-I Pvt Sec Bk'!D33</f>
        <v>27165135.539999999</v>
      </c>
      <c r="E33" s="44">
        <f>'MIS-II Pvt Sec Bk'!C33/'MIS-III Pvt Sec Bk'!C33</f>
        <v>0.62716445834529111</v>
      </c>
      <c r="F33" s="44">
        <f>'MIS-II Pvt Sec Bk'!D33/'MIS-III Pvt Sec Bk'!D33</f>
        <v>0.68060492180411925</v>
      </c>
    </row>
    <row r="34" spans="1:9" ht="20.100000000000001" customHeight="1" x14ac:dyDescent="0.25">
      <c r="A34" s="18">
        <v>5</v>
      </c>
      <c r="B34" s="8" t="s">
        <v>84</v>
      </c>
      <c r="C34" s="58">
        <f>'MIS-I Pvt Sec Bk'!C34</f>
        <v>3358131</v>
      </c>
      <c r="D34" s="58">
        <f>'MIS-I Pvt Sec Bk'!D34</f>
        <v>30124154.16</v>
      </c>
      <c r="E34" s="43">
        <f>'MIS-II Pvt Sec Bk'!C34/'MIS-III Pvt Sec Bk'!C34</f>
        <v>0.62910708367243562</v>
      </c>
      <c r="F34" s="43">
        <f>'MIS-II Pvt Sec Bk'!D34/'MIS-III Pvt Sec Bk'!D34</f>
        <v>0.66865631489651089</v>
      </c>
    </row>
    <row r="35" spans="1:9" s="48" customFormat="1" ht="20.100000000000001" customHeight="1" x14ac:dyDescent="0.25">
      <c r="A35" s="47"/>
      <c r="B35" s="41" t="s">
        <v>85</v>
      </c>
      <c r="C35" s="60">
        <f>'MIS-I Pvt Sec Bk'!C35</f>
        <v>4719489</v>
      </c>
      <c r="D35" s="60">
        <f>'MIS-I Pvt Sec Bk'!D35</f>
        <v>56783802.719999999</v>
      </c>
      <c r="E35" s="49">
        <f>'MIS-II Pvt Sec Bk'!C35/'MIS-III Pvt Sec Bk'!C35</f>
        <v>0.56254776735362666</v>
      </c>
      <c r="F35" s="49">
        <f>'MIS-II Pvt Sec Bk'!D35/'MIS-III Pvt Sec Bk'!D35</f>
        <v>0.70820325592311795</v>
      </c>
    </row>
    <row r="36" spans="1:9" ht="39" customHeight="1" x14ac:dyDescent="0.25"/>
    <row r="37" spans="1:9" x14ac:dyDescent="0.25">
      <c r="A37" s="68"/>
      <c r="B37" s="68"/>
      <c r="C37" s="68"/>
      <c r="D37" s="68"/>
      <c r="E37" s="68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37:E37"/>
    <mergeCell ref="A5:F5"/>
    <mergeCell ref="A1:F1"/>
    <mergeCell ref="A7:F7"/>
    <mergeCell ref="A4:F4"/>
    <mergeCell ref="A6:B6"/>
    <mergeCell ref="C6:F6"/>
    <mergeCell ref="A8:A9"/>
    <mergeCell ref="B8:B9"/>
    <mergeCell ref="C8:D8"/>
    <mergeCell ref="E8:F8"/>
  </mergeCells>
  <printOptions horizontalCentered="1" verticalCentered="1"/>
  <pageMargins left="0.78740157480314965" right="0.78740157480314965" top="0.78740157480314965" bottom="0.78740157480314965" header="0" footer="0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I38"/>
  <sheetViews>
    <sheetView view="pageBreakPreview" zoomScaleSheetLayoutView="100" workbookViewId="0">
      <selection activeCell="C9" sqref="C9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0" style="1" customWidth="1"/>
    <col min="5" max="5" width="9.570312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21" customHeight="1" x14ac:dyDescent="0.45">
      <c r="A1" s="70" t="s">
        <v>76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20.25" customHeight="1" x14ac:dyDescent="0.25">
      <c r="A4" s="82" t="s">
        <v>77</v>
      </c>
      <c r="B4" s="82"/>
      <c r="C4" s="82"/>
      <c r="D4" s="82"/>
      <c r="E4" s="82"/>
      <c r="F4" s="82"/>
    </row>
    <row r="5" spans="1:6" ht="31.5" customHeight="1" x14ac:dyDescent="0.25">
      <c r="A5" s="84" t="str">
        <f>'MIS-III'!A6:F6</f>
        <v>Statement showing Achievement vis-à-vis Targets of Annual Credit Plans ( ACP)  for the quarter ended  SEPTEMBER  2025</v>
      </c>
      <c r="B5" s="84"/>
      <c r="C5" s="84"/>
      <c r="D5" s="84"/>
      <c r="E5" s="84"/>
      <c r="F5" s="84"/>
    </row>
    <row r="6" spans="1:6" ht="19.5" customHeight="1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20.25" customHeight="1" x14ac:dyDescent="0.25">
      <c r="A7" s="78" t="s">
        <v>60</v>
      </c>
      <c r="B7" s="79"/>
      <c r="C7" s="79"/>
      <c r="D7" s="79"/>
      <c r="E7" s="79"/>
      <c r="F7" s="80"/>
    </row>
    <row r="8" spans="1:6" ht="54.75" customHeight="1" x14ac:dyDescent="0.25">
      <c r="A8" s="76" t="s">
        <v>55</v>
      </c>
      <c r="B8" s="74" t="s">
        <v>65</v>
      </c>
      <c r="C8" s="86" t="s">
        <v>87</v>
      </c>
      <c r="D8" s="87"/>
      <c r="E8" s="88" t="s">
        <v>79</v>
      </c>
      <c r="F8" s="88"/>
    </row>
    <row r="9" spans="1:6" ht="18.75" customHeight="1" x14ac:dyDescent="0.25">
      <c r="A9" s="77"/>
      <c r="B9" s="75"/>
      <c r="C9" s="20" t="s">
        <v>6</v>
      </c>
      <c r="D9" s="20" t="s">
        <v>7</v>
      </c>
      <c r="E9" s="20" t="s">
        <v>68</v>
      </c>
      <c r="F9" s="20" t="s">
        <v>7</v>
      </c>
    </row>
    <row r="10" spans="1:6" ht="20.100000000000001" customHeight="1" x14ac:dyDescent="0.25">
      <c r="A10" s="18">
        <v>1</v>
      </c>
      <c r="B10" s="14" t="s">
        <v>8</v>
      </c>
      <c r="C10" s="22"/>
      <c r="D10" s="22"/>
      <c r="E10" s="22"/>
      <c r="F10" s="23"/>
    </row>
    <row r="11" spans="1:6" ht="20.100000000000001" customHeight="1" x14ac:dyDescent="0.25">
      <c r="A11" s="42" t="s">
        <v>9</v>
      </c>
      <c r="B11" s="8" t="s">
        <v>80</v>
      </c>
      <c r="C11" s="58">
        <f>'MIS-I RRBs'!C11</f>
        <v>562729</v>
      </c>
      <c r="D11" s="58">
        <f>'MIS-I RRBs'!D11</f>
        <v>1289439.6900000002</v>
      </c>
      <c r="E11" s="43">
        <f>'MIS-II RRBs'!C11/'MIS-III RRBs'!C11</f>
        <v>0.6349468394200406</v>
      </c>
      <c r="F11" s="43">
        <f>'MIS-II RRBs'!D11/'MIS-III RRBs'!D11</f>
        <v>0.74370556253003184</v>
      </c>
    </row>
    <row r="12" spans="1:6" ht="20.100000000000001" customHeight="1" x14ac:dyDescent="0.25">
      <c r="A12" s="28" t="s">
        <v>11</v>
      </c>
      <c r="B12" s="6" t="s">
        <v>12</v>
      </c>
      <c r="C12" s="59">
        <f>'MIS-I RRBs'!C12</f>
        <v>557001</v>
      </c>
      <c r="D12" s="59">
        <f>'MIS-I RRBs'!D12</f>
        <v>1274516.55</v>
      </c>
      <c r="E12" s="44">
        <f>'MIS-II RRBs'!C12/'MIS-III RRBs'!C12</f>
        <v>0.6387959806176291</v>
      </c>
      <c r="F12" s="44">
        <f>'MIS-II RRBs'!D12/'MIS-III RRBs'!D12</f>
        <v>0.7497611780717951</v>
      </c>
    </row>
    <row r="13" spans="1:6" ht="20.100000000000001" customHeight="1" x14ac:dyDescent="0.25">
      <c r="A13" s="28" t="s">
        <v>13</v>
      </c>
      <c r="B13" s="6" t="s">
        <v>14</v>
      </c>
      <c r="C13" s="59">
        <f>'MIS-I RRBs'!C13</f>
        <v>5393</v>
      </c>
      <c r="D13" s="59">
        <f>'MIS-I RRBs'!D13</f>
        <v>11222.05</v>
      </c>
      <c r="E13" s="44">
        <f>'MIS-II RRBs'!C13/'MIS-III RRBs'!C13</f>
        <v>0.27684034860003709</v>
      </c>
      <c r="F13" s="44">
        <f>'MIS-II RRBs'!D13/'MIS-III RRBs'!D13</f>
        <v>0.30123194959922656</v>
      </c>
    </row>
    <row r="14" spans="1:6" ht="20.100000000000001" customHeight="1" x14ac:dyDescent="0.25">
      <c r="A14" s="28" t="s">
        <v>15</v>
      </c>
      <c r="B14" s="6" t="s">
        <v>16</v>
      </c>
      <c r="C14" s="59">
        <f>'MIS-I RRBs'!C14</f>
        <v>335</v>
      </c>
      <c r="D14" s="59">
        <f>'MIS-I RRBs'!D14</f>
        <v>3701.09</v>
      </c>
      <c r="E14" s="44">
        <f>'MIS-II RRBs'!C14/'MIS-III RRBs'!C14</f>
        <v>0</v>
      </c>
      <c r="F14" s="44">
        <f>'MIS-II RRBs'!D14/'MIS-III RRBs'!D14</f>
        <v>0</v>
      </c>
    </row>
    <row r="15" spans="1:6" ht="30" customHeight="1" x14ac:dyDescent="0.25">
      <c r="A15" s="42" t="s">
        <v>17</v>
      </c>
      <c r="B15" s="12" t="s">
        <v>18</v>
      </c>
      <c r="C15" s="59">
        <f>'MIS-I RRBs'!C15</f>
        <v>8986</v>
      </c>
      <c r="D15" s="59">
        <f>'MIS-I RRBs'!D15</f>
        <v>51825.08</v>
      </c>
      <c r="E15" s="44">
        <f>'MIS-II RRBs'!C15/'MIS-III RRBs'!C15</f>
        <v>0.54651680391720459</v>
      </c>
      <c r="F15" s="44">
        <f>'MIS-II RRBs'!D15/'MIS-III RRBs'!D15</f>
        <v>0.95792249621225867</v>
      </c>
    </row>
    <row r="16" spans="1:6" ht="27.95" customHeight="1" x14ac:dyDescent="0.25">
      <c r="A16" s="28" t="s">
        <v>19</v>
      </c>
      <c r="B16" s="7" t="s">
        <v>20</v>
      </c>
      <c r="C16" s="59">
        <f>'MIS-I RRBs'!C16</f>
        <v>8537</v>
      </c>
      <c r="D16" s="59">
        <f>'MIS-I RRBs'!D16</f>
        <v>28515.18</v>
      </c>
      <c r="E16" s="44">
        <f>'MIS-II RRBs'!C16/'MIS-III RRBs'!C16</f>
        <v>0.56998945765491393</v>
      </c>
      <c r="F16" s="44">
        <f>'MIS-II RRBs'!D16/'MIS-III RRBs'!D16</f>
        <v>1.1517805603892384</v>
      </c>
    </row>
    <row r="17" spans="1:6" ht="27.95" customHeight="1" x14ac:dyDescent="0.25">
      <c r="A17" s="28" t="s">
        <v>21</v>
      </c>
      <c r="B17" s="7" t="s">
        <v>82</v>
      </c>
      <c r="C17" s="59">
        <f>'MIS-I RRBs'!C17</f>
        <v>151</v>
      </c>
      <c r="D17" s="59">
        <f>'MIS-I RRBs'!D17</f>
        <v>11024.26</v>
      </c>
      <c r="E17" s="44">
        <f>'MIS-II RRBs'!C17/'MIS-III RRBs'!C17</f>
        <v>0.24503311258278146</v>
      </c>
      <c r="F17" s="44">
        <f>'MIS-II RRBs'!D17/'MIS-III RRBs'!D17</f>
        <v>1.0219443300502709</v>
      </c>
    </row>
    <row r="18" spans="1:6" ht="27.95" customHeight="1" x14ac:dyDescent="0.25">
      <c r="A18" s="28" t="s">
        <v>23</v>
      </c>
      <c r="B18" s="7" t="s">
        <v>24</v>
      </c>
      <c r="C18" s="59">
        <f>'MIS-I RRBs'!C18</f>
        <v>175</v>
      </c>
      <c r="D18" s="59">
        <f>'MIS-I RRBs'!D18</f>
        <v>12003.99</v>
      </c>
      <c r="E18" s="44">
        <f>'MIS-II RRBs'!C18/'MIS-III RRBs'!C18</f>
        <v>4.5714285714285714E-2</v>
      </c>
      <c r="F18" s="44">
        <f>'MIS-II RRBs'!D18/'MIS-III RRBs'!D18</f>
        <v>0.46109668535212045</v>
      </c>
    </row>
    <row r="19" spans="1:6" ht="20.100000000000001" customHeight="1" x14ac:dyDescent="0.25">
      <c r="A19" s="28" t="s">
        <v>25</v>
      </c>
      <c r="B19" s="6" t="s">
        <v>26</v>
      </c>
      <c r="C19" s="59">
        <f>'MIS-I RRBs'!C19</f>
        <v>123</v>
      </c>
      <c r="D19" s="59">
        <f>'MIS-I RRBs'!D19</f>
        <v>281.64999999999998</v>
      </c>
      <c r="E19" s="44">
        <f>'MIS-II RRBs'!C19/'MIS-III RRBs'!C19</f>
        <v>0</v>
      </c>
      <c r="F19" s="44">
        <f>'MIS-II RRBs'!D19/'MIS-III RRBs'!D19</f>
        <v>0</v>
      </c>
    </row>
    <row r="20" spans="1:6" ht="20.100000000000001" customHeight="1" x14ac:dyDescent="0.25">
      <c r="A20" s="27" t="s">
        <v>27</v>
      </c>
      <c r="B20" s="8" t="s">
        <v>28</v>
      </c>
      <c r="C20" s="59">
        <f>'MIS-I RRBs'!C20</f>
        <v>6</v>
      </c>
      <c r="D20" s="59">
        <f>'MIS-I RRBs'!D20</f>
        <v>35.4</v>
      </c>
      <c r="E20" s="44">
        <f>'MIS-II RRBs'!C20/'MIS-III RRBs'!C20</f>
        <v>0</v>
      </c>
      <c r="F20" s="44">
        <f>'MIS-II RRBs'!D20/'MIS-III RRBs'!D20</f>
        <v>0</v>
      </c>
    </row>
    <row r="21" spans="1:6" ht="20.100000000000001" customHeight="1" x14ac:dyDescent="0.25">
      <c r="A21" s="27" t="s">
        <v>29</v>
      </c>
      <c r="B21" s="8" t="s">
        <v>30</v>
      </c>
      <c r="C21" s="59">
        <f>'MIS-I RRBs'!C21</f>
        <v>186</v>
      </c>
      <c r="D21" s="59">
        <f>'MIS-I RRBs'!D21</f>
        <v>620.54</v>
      </c>
      <c r="E21" s="44">
        <f>'MIS-II RRBs'!C21/'MIS-III RRBs'!C21</f>
        <v>0.55376344086021501</v>
      </c>
      <c r="F21" s="44">
        <f>'MIS-II RRBs'!D21/'MIS-III RRBs'!D21</f>
        <v>0.82130080252683146</v>
      </c>
    </row>
    <row r="22" spans="1:6" ht="20.100000000000001" customHeight="1" x14ac:dyDescent="0.25">
      <c r="A22" s="27" t="s">
        <v>31</v>
      </c>
      <c r="B22" s="8" t="s">
        <v>32</v>
      </c>
      <c r="C22" s="59">
        <f>'MIS-I RRBs'!C22</f>
        <v>3840</v>
      </c>
      <c r="D22" s="59">
        <f>'MIS-I RRBs'!D22</f>
        <v>34924.03</v>
      </c>
      <c r="E22" s="44">
        <f>'MIS-II RRBs'!C22/'MIS-III RRBs'!C22</f>
        <v>0.55078125</v>
      </c>
      <c r="F22" s="44">
        <f>'MIS-II RRBs'!D22/'MIS-III RRBs'!D22</f>
        <v>1.0061167053172273</v>
      </c>
    </row>
    <row r="23" spans="1:6" ht="20.100000000000001" customHeight="1" x14ac:dyDescent="0.25">
      <c r="A23" s="27" t="s">
        <v>33</v>
      </c>
      <c r="B23" s="8" t="s">
        <v>34</v>
      </c>
      <c r="C23" s="59">
        <f>'MIS-I RRBs'!C23</f>
        <v>565</v>
      </c>
      <c r="D23" s="59">
        <f>'MIS-I RRBs'!D23</f>
        <v>1373.85</v>
      </c>
      <c r="E23" s="44">
        <f>'MIS-II RRBs'!C23/'MIS-III RRBs'!C23</f>
        <v>0</v>
      </c>
      <c r="F23" s="44">
        <f>'MIS-II RRBs'!D23/'MIS-III RRBs'!D23</f>
        <v>0</v>
      </c>
    </row>
    <row r="24" spans="1:6" ht="20.100000000000001" customHeight="1" x14ac:dyDescent="0.25">
      <c r="A24" s="27" t="s">
        <v>35</v>
      </c>
      <c r="B24" s="8" t="s">
        <v>36</v>
      </c>
      <c r="C24" s="59">
        <f>'MIS-I RRBs'!C24</f>
        <v>2231</v>
      </c>
      <c r="D24" s="59">
        <f>'MIS-I RRBs'!D24</f>
        <v>3367.91</v>
      </c>
      <c r="E24" s="44">
        <f>'MIS-II RRBs'!C24/'MIS-III RRBs'!C24</f>
        <v>0.26938592559390406</v>
      </c>
      <c r="F24" s="44">
        <f>'MIS-II RRBs'!D24/'MIS-III RRBs'!D24</f>
        <v>0.28265600921639833</v>
      </c>
    </row>
    <row r="25" spans="1:6" ht="20.100000000000001" customHeight="1" x14ac:dyDescent="0.25">
      <c r="A25" s="27" t="s">
        <v>37</v>
      </c>
      <c r="B25" s="8" t="s">
        <v>38</v>
      </c>
      <c r="C25" s="59">
        <f>'MIS-I RRBs'!C25</f>
        <v>5272</v>
      </c>
      <c r="D25" s="59">
        <f>'MIS-I RRBs'!D25</f>
        <v>11215.4</v>
      </c>
      <c r="E25" s="44">
        <f>'MIS-II RRBs'!C25/'MIS-III RRBs'!C25</f>
        <v>1.8968133535660092E-4</v>
      </c>
      <c r="F25" s="44">
        <f>'MIS-II RRBs'!D25/'MIS-III RRBs'!D25</f>
        <v>8.9163115002585729E-5</v>
      </c>
    </row>
    <row r="26" spans="1:6" ht="20.100000000000001" customHeight="1" x14ac:dyDescent="0.25">
      <c r="A26" s="18">
        <v>2</v>
      </c>
      <c r="B26" s="8" t="s">
        <v>57</v>
      </c>
      <c r="C26" s="58">
        <f>'MIS-I RRBs'!C26</f>
        <v>583815</v>
      </c>
      <c r="D26" s="58">
        <f>'MIS-I RRBs'!D26</f>
        <v>1392801.9000000001</v>
      </c>
      <c r="E26" s="43">
        <f>'MIS-II RRBs'!C26/'MIS-III RRBs'!C26</f>
        <v>0.62525628837902414</v>
      </c>
      <c r="F26" s="43">
        <f>'MIS-II RRBs'!D26/'MIS-III RRBs'!D26</f>
        <v>0.7504356075332751</v>
      </c>
    </row>
    <row r="27" spans="1:6" ht="20.100000000000001" customHeight="1" x14ac:dyDescent="0.25">
      <c r="A27" s="18">
        <v>3</v>
      </c>
      <c r="B27" s="46" t="s">
        <v>40</v>
      </c>
      <c r="C27" s="59">
        <f>'MIS-I RRBs'!C27</f>
        <v>326812</v>
      </c>
      <c r="D27" s="59">
        <f>'MIS-I RRBs'!D27</f>
        <v>622496.99</v>
      </c>
      <c r="E27" s="44">
        <f>'MIS-II RRBs'!C27/'MIS-III RRBs'!C27</f>
        <v>0.89502221460656284</v>
      </c>
      <c r="F27" s="44">
        <f>'MIS-II RRBs'!D27/'MIS-III RRBs'!D27</f>
        <v>1.1030778638785066</v>
      </c>
    </row>
    <row r="28" spans="1:6" ht="20.100000000000001" customHeight="1" x14ac:dyDescent="0.25">
      <c r="A28" s="18">
        <v>4</v>
      </c>
      <c r="B28" s="14" t="s">
        <v>41</v>
      </c>
      <c r="C28" s="55"/>
      <c r="D28" s="55"/>
      <c r="E28" s="22"/>
      <c r="F28" s="23"/>
    </row>
    <row r="29" spans="1:6" ht="15.75" x14ac:dyDescent="0.25">
      <c r="A29" s="27" t="s">
        <v>42</v>
      </c>
      <c r="B29" s="8" t="s">
        <v>43</v>
      </c>
      <c r="C29" s="59">
        <f>'MIS-I RRBs'!C29</f>
        <v>67</v>
      </c>
      <c r="D29" s="59">
        <f>'MIS-I RRBs'!D29</f>
        <v>1135.0899999999999</v>
      </c>
      <c r="E29" s="44">
        <f>'MIS-II RRBs'!C29/'MIS-III RRBs'!C29</f>
        <v>0</v>
      </c>
      <c r="F29" s="44">
        <f>'MIS-II RRBs'!D29/'MIS-III RRBs'!D29</f>
        <v>0</v>
      </c>
    </row>
    <row r="30" spans="1:6" ht="20.100000000000001" customHeight="1" x14ac:dyDescent="0.25">
      <c r="A30" s="27" t="s">
        <v>44</v>
      </c>
      <c r="B30" s="8" t="s">
        <v>30</v>
      </c>
      <c r="C30" s="59">
        <f>'MIS-I RRBs'!C30</f>
        <v>56</v>
      </c>
      <c r="D30" s="59">
        <f>'MIS-I RRBs'!D30</f>
        <v>239.31</v>
      </c>
      <c r="E30" s="44">
        <f>'MIS-II RRBs'!C30/'MIS-III RRBs'!C30</f>
        <v>8.9285714285714288E-2</v>
      </c>
      <c r="F30" s="44">
        <f>'MIS-II RRBs'!D30/'MIS-III RRBs'!D30</f>
        <v>0.35121808532865317</v>
      </c>
    </row>
    <row r="31" spans="1:6" ht="20.100000000000001" customHeight="1" x14ac:dyDescent="0.25">
      <c r="A31" s="27" t="s">
        <v>45</v>
      </c>
      <c r="B31" s="8" t="s">
        <v>46</v>
      </c>
      <c r="C31" s="59">
        <f>'MIS-I RRBs'!C31</f>
        <v>1531</v>
      </c>
      <c r="D31" s="59">
        <f>'MIS-I RRBs'!D31</f>
        <v>23844.63</v>
      </c>
      <c r="E31" s="44">
        <f>'MIS-II RRBs'!C31/'MIS-III RRBs'!C31</f>
        <v>0.53233180927498369</v>
      </c>
      <c r="F31" s="44">
        <f>'MIS-II RRBs'!D31/'MIS-III RRBs'!D31</f>
        <v>0.52698657936818472</v>
      </c>
    </row>
    <row r="32" spans="1:6" ht="20.100000000000001" customHeight="1" x14ac:dyDescent="0.25">
      <c r="A32" s="27" t="s">
        <v>47</v>
      </c>
      <c r="B32" s="8" t="s">
        <v>83</v>
      </c>
      <c r="C32" s="59">
        <f>'MIS-I RRBs'!C32</f>
        <v>8352</v>
      </c>
      <c r="D32" s="59">
        <f>'MIS-I RRBs'!D32</f>
        <v>27668.9</v>
      </c>
      <c r="E32" s="44">
        <f>'MIS-II RRBs'!C32/'MIS-III RRBs'!C32</f>
        <v>0.71312260536398464</v>
      </c>
      <c r="F32" s="44">
        <f>'MIS-II RRBs'!D32/'MIS-III RRBs'!D32</f>
        <v>0.73686666257061173</v>
      </c>
    </row>
    <row r="33" spans="1:9" ht="20.100000000000001" customHeight="1" x14ac:dyDescent="0.25">
      <c r="A33" s="27" t="s">
        <v>49</v>
      </c>
      <c r="B33" s="8" t="s">
        <v>38</v>
      </c>
      <c r="C33" s="59">
        <f>'MIS-I RRBs'!C33</f>
        <v>8363</v>
      </c>
      <c r="D33" s="59">
        <f>'MIS-I RRBs'!D33</f>
        <v>45423.32</v>
      </c>
      <c r="E33" s="44">
        <f>'MIS-II RRBs'!C33/'MIS-III RRBs'!C33</f>
        <v>0.62011239985651079</v>
      </c>
      <c r="F33" s="44">
        <f>'MIS-II RRBs'!D33/'MIS-III RRBs'!D33</f>
        <v>0.69446861215780797</v>
      </c>
    </row>
    <row r="34" spans="1:9" ht="20.100000000000001" customHeight="1" x14ac:dyDescent="0.25">
      <c r="A34" s="18">
        <v>5</v>
      </c>
      <c r="B34" s="8" t="s">
        <v>84</v>
      </c>
      <c r="C34" s="58">
        <f>'MIS-I RRBs'!C34</f>
        <v>18369</v>
      </c>
      <c r="D34" s="58">
        <f>'MIS-I RRBs'!D34</f>
        <v>98311.25</v>
      </c>
      <c r="E34" s="43">
        <f>'MIS-II RRBs'!C34/'MIS-III RRBs'!C34</f>
        <v>0.65120583591921166</v>
      </c>
      <c r="F34" s="43">
        <f>'MIS-II RRBs'!D34/'MIS-III RRBs'!D34</f>
        <v>0.65692593675698352</v>
      </c>
    </row>
    <row r="35" spans="1:9" s="48" customFormat="1" ht="20.100000000000001" customHeight="1" x14ac:dyDescent="0.25">
      <c r="A35" s="47"/>
      <c r="B35" s="41" t="s">
        <v>85</v>
      </c>
      <c r="C35" s="60">
        <f>'MIS-I RRBs'!C35</f>
        <v>602184</v>
      </c>
      <c r="D35" s="60">
        <f>'MIS-I RRBs'!D35</f>
        <v>1491113.1500000001</v>
      </c>
      <c r="E35" s="45">
        <f>'MIS-II RRBs'!C35/'MIS-III RRBs'!C35</f>
        <v>0.62604785248362627</v>
      </c>
      <c r="F35" s="45">
        <f>'MIS-II RRBs'!D35/'MIS-III RRBs'!D35</f>
        <v>0.74427037948126207</v>
      </c>
    </row>
    <row r="37" spans="1:9" ht="39" customHeight="1" x14ac:dyDescent="0.25">
      <c r="A37" s="68"/>
      <c r="B37" s="68"/>
      <c r="C37" s="68"/>
      <c r="D37" s="68"/>
      <c r="E37" s="68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37:E37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8"/>
  <sheetViews>
    <sheetView view="pageBreakPreview" zoomScaleSheetLayoutView="100" workbookViewId="0">
      <selection activeCell="C9" sqref="C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2.5" x14ac:dyDescent="0.45">
      <c r="A1" s="70" t="s">
        <v>0</v>
      </c>
      <c r="B1" s="70"/>
      <c r="C1" s="70"/>
      <c r="D1" s="70"/>
      <c r="E1" s="13"/>
    </row>
    <row r="2" spans="1:6" ht="22.5" hidden="1" x14ac:dyDescent="0.45">
      <c r="A2" s="50"/>
      <c r="B2" s="50"/>
      <c r="C2" s="50"/>
      <c r="D2" s="50"/>
      <c r="E2" s="13"/>
    </row>
    <row r="3" spans="1:6" ht="22.5" hidden="1" x14ac:dyDescent="0.45">
      <c r="A3" s="50"/>
      <c r="B3" s="50"/>
      <c r="C3" s="50"/>
      <c r="D3" s="50"/>
      <c r="E3" s="13"/>
    </row>
    <row r="4" spans="1:6" ht="24" customHeight="1" x14ac:dyDescent="0.25">
      <c r="A4" s="81" t="s">
        <v>1</v>
      </c>
      <c r="B4" s="81"/>
      <c r="C4" s="81"/>
      <c r="D4" s="81"/>
      <c r="E4" s="13"/>
    </row>
    <row r="5" spans="1:6" ht="24" customHeight="1" x14ac:dyDescent="0.25">
      <c r="A5" s="69" t="str">
        <f>'MIS-I Pub Sec Bk'!A5:D5</f>
        <v>Statement showing Targets of Annual Credit Plans ( ACP)  for the year 2025 - 26</v>
      </c>
      <c r="B5" s="69"/>
      <c r="C5" s="69"/>
      <c r="D5" s="69"/>
      <c r="E5" s="13"/>
    </row>
    <row r="6" spans="1:6" ht="24" customHeight="1" x14ac:dyDescent="0.25">
      <c r="A6" s="72" t="s">
        <v>2</v>
      </c>
      <c r="B6" s="72"/>
      <c r="C6" s="73" t="s">
        <v>3</v>
      </c>
      <c r="D6" s="73"/>
      <c r="E6" s="19"/>
      <c r="F6" s="2"/>
    </row>
    <row r="7" spans="1:6" ht="15.75" x14ac:dyDescent="0.25">
      <c r="A7" s="78" t="s">
        <v>52</v>
      </c>
      <c r="B7" s="79"/>
      <c r="C7" s="79"/>
      <c r="D7" s="80"/>
      <c r="E7" s="13"/>
    </row>
    <row r="8" spans="1:6" ht="31.5" customHeight="1" x14ac:dyDescent="0.25">
      <c r="A8" s="76" t="s">
        <v>4</v>
      </c>
      <c r="B8" s="74" t="s">
        <v>5</v>
      </c>
      <c r="C8" s="67" t="s">
        <v>87</v>
      </c>
      <c r="D8" s="67"/>
    </row>
    <row r="9" spans="1:6" ht="15.75" x14ac:dyDescent="0.25">
      <c r="A9" s="77"/>
      <c r="B9" s="75"/>
      <c r="C9" s="21" t="s">
        <v>6</v>
      </c>
      <c r="D9" s="21" t="s">
        <v>7</v>
      </c>
    </row>
    <row r="10" spans="1:6" ht="19.5" customHeight="1" x14ac:dyDescent="0.25">
      <c r="A10" s="18">
        <v>1</v>
      </c>
      <c r="B10" s="14" t="s">
        <v>8</v>
      </c>
      <c r="C10" s="22"/>
      <c r="D10" s="23"/>
    </row>
    <row r="11" spans="1:6" ht="19.5" customHeight="1" x14ac:dyDescent="0.25">
      <c r="A11" s="29" t="s">
        <v>9</v>
      </c>
      <c r="B11" s="10" t="s">
        <v>10</v>
      </c>
      <c r="C11" s="52">
        <f>SUM(C12:C14)</f>
        <v>3248873</v>
      </c>
      <c r="D11" s="52">
        <f>SUM(D12:D14)</f>
        <v>12354698.470000003</v>
      </c>
    </row>
    <row r="12" spans="1:6" ht="19.5" customHeight="1" x14ac:dyDescent="0.25">
      <c r="A12" s="30" t="s">
        <v>11</v>
      </c>
      <c r="B12" s="6" t="s">
        <v>12</v>
      </c>
      <c r="C12" s="53">
        <f>'MIS-I Pub Sec Bk'!C12+'MIS-I Pvt Sec Bk'!C12+'MIS-I RRBs'!C12</f>
        <v>3188606</v>
      </c>
      <c r="D12" s="53">
        <f>'MIS-I Pub Sec Bk'!D12+'MIS-I Pvt Sec Bk'!D12+'MIS-I RRBs'!D12</f>
        <v>8820639.3800000008</v>
      </c>
    </row>
    <row r="13" spans="1:6" ht="19.5" customHeight="1" x14ac:dyDescent="0.25">
      <c r="A13" s="30" t="s">
        <v>13</v>
      </c>
      <c r="B13" s="6" t="s">
        <v>14</v>
      </c>
      <c r="C13" s="53">
        <f>'MIS-I Pub Sec Bk'!C13+'MIS-I Pvt Sec Bk'!C13+'MIS-I RRBs'!C13</f>
        <v>14621</v>
      </c>
      <c r="D13" s="53">
        <f>'MIS-I Pub Sec Bk'!D13+'MIS-I Pvt Sec Bk'!D13+'MIS-I RRBs'!D13</f>
        <v>197353.8</v>
      </c>
    </row>
    <row r="14" spans="1:6" ht="19.5" customHeight="1" x14ac:dyDescent="0.25">
      <c r="A14" s="30" t="s">
        <v>15</v>
      </c>
      <c r="B14" s="6" t="s">
        <v>16</v>
      </c>
      <c r="C14" s="53">
        <f>'MIS-I Pub Sec Bk'!C14+'MIS-I Pvt Sec Bk'!C14+'MIS-I RRBs'!C14</f>
        <v>45646</v>
      </c>
      <c r="D14" s="53">
        <f>'MIS-I Pub Sec Bk'!D14+'MIS-I Pvt Sec Bk'!D14+'MIS-I RRBs'!D14</f>
        <v>3336705.29</v>
      </c>
    </row>
    <row r="15" spans="1:6" ht="31.5" customHeight="1" x14ac:dyDescent="0.25">
      <c r="A15" s="27" t="s">
        <v>17</v>
      </c>
      <c r="B15" s="16" t="s">
        <v>18</v>
      </c>
      <c r="C15" s="52">
        <f>SUM(C16:C19)</f>
        <v>747982</v>
      </c>
      <c r="D15" s="52">
        <f>SUM(D16:D19)</f>
        <v>30618935.120000001</v>
      </c>
      <c r="E15" s="5"/>
    </row>
    <row r="16" spans="1:6" ht="19.5" customHeight="1" x14ac:dyDescent="0.25">
      <c r="A16" s="30" t="s">
        <v>19</v>
      </c>
      <c r="B16" s="7" t="s">
        <v>20</v>
      </c>
      <c r="C16" s="53">
        <f>'MIS-I Pub Sec Bk'!C16+'MIS-I Pvt Sec Bk'!C16+'MIS-I RRBs'!C16</f>
        <v>528498</v>
      </c>
      <c r="D16" s="53">
        <f>'MIS-I Pub Sec Bk'!D16+'MIS-I Pvt Sec Bk'!D16+'MIS-I RRBs'!D16</f>
        <v>10081041.109999999</v>
      </c>
    </row>
    <row r="17" spans="1:4" ht="19.5" customHeight="1" x14ac:dyDescent="0.25">
      <c r="A17" s="30" t="s">
        <v>21</v>
      </c>
      <c r="B17" s="7" t="s">
        <v>22</v>
      </c>
      <c r="C17" s="53">
        <f>'MIS-I Pub Sec Bk'!C17+'MIS-I Pvt Sec Bk'!C17+'MIS-I RRBs'!C17</f>
        <v>125902</v>
      </c>
      <c r="D17" s="53">
        <f>'MIS-I Pub Sec Bk'!D17+'MIS-I Pvt Sec Bk'!D17+'MIS-I RRBs'!D17</f>
        <v>10490728.119999999</v>
      </c>
    </row>
    <row r="18" spans="1:4" ht="19.5" customHeight="1" x14ac:dyDescent="0.25">
      <c r="A18" s="30" t="s">
        <v>23</v>
      </c>
      <c r="B18" s="7" t="s">
        <v>24</v>
      </c>
      <c r="C18" s="53">
        <f>'MIS-I Pub Sec Bk'!C18+'MIS-I Pvt Sec Bk'!C18+'MIS-I RRBs'!C18</f>
        <v>88972</v>
      </c>
      <c r="D18" s="53">
        <f>'MIS-I Pub Sec Bk'!D18+'MIS-I Pvt Sec Bk'!D18+'MIS-I RRBs'!D18</f>
        <v>9886764.5200000014</v>
      </c>
    </row>
    <row r="19" spans="1:4" ht="19.5" customHeight="1" x14ac:dyDescent="0.25">
      <c r="A19" s="30" t="s">
        <v>25</v>
      </c>
      <c r="B19" s="6" t="s">
        <v>26</v>
      </c>
      <c r="C19" s="53">
        <f>'MIS-I Pub Sec Bk'!C19+'MIS-I Pvt Sec Bk'!C19+'MIS-I RRBs'!C19</f>
        <v>4610</v>
      </c>
      <c r="D19" s="53">
        <f>'MIS-I Pub Sec Bk'!D19+'MIS-I Pvt Sec Bk'!D19+'MIS-I RRBs'!D19</f>
        <v>160401.37</v>
      </c>
    </row>
    <row r="20" spans="1:4" ht="19.5" customHeight="1" x14ac:dyDescent="0.25">
      <c r="A20" s="27" t="s">
        <v>27</v>
      </c>
      <c r="B20" s="10" t="s">
        <v>28</v>
      </c>
      <c r="C20" s="53">
        <f>'MIS-I Pub Sec Bk'!C20+'MIS-I Pvt Sec Bk'!C20+'MIS-I RRBs'!C20</f>
        <v>2805</v>
      </c>
      <c r="D20" s="53">
        <f>'MIS-I Pub Sec Bk'!D20+'MIS-I Pvt Sec Bk'!D20+'MIS-I RRBs'!D20</f>
        <v>79747.98</v>
      </c>
    </row>
    <row r="21" spans="1:4" ht="19.5" customHeight="1" x14ac:dyDescent="0.25">
      <c r="A21" s="27" t="s">
        <v>29</v>
      </c>
      <c r="B21" s="10" t="s">
        <v>30</v>
      </c>
      <c r="C21" s="53">
        <f>'MIS-I Pub Sec Bk'!C21+'MIS-I Pvt Sec Bk'!C21+'MIS-I RRBs'!C21</f>
        <v>16330</v>
      </c>
      <c r="D21" s="53">
        <f>'MIS-I Pub Sec Bk'!D21+'MIS-I Pvt Sec Bk'!D21+'MIS-I RRBs'!D21</f>
        <v>58365.8</v>
      </c>
    </row>
    <row r="22" spans="1:4" ht="19.5" customHeight="1" x14ac:dyDescent="0.25">
      <c r="A22" s="27" t="s">
        <v>31</v>
      </c>
      <c r="B22" s="10" t="s">
        <v>32</v>
      </c>
      <c r="C22" s="53">
        <f>'MIS-I Pub Sec Bk'!C22+'MIS-I Pvt Sec Bk'!C22+'MIS-I RRBs'!C22</f>
        <v>278142</v>
      </c>
      <c r="D22" s="53">
        <f>'MIS-I Pub Sec Bk'!D22+'MIS-I Pvt Sec Bk'!D22+'MIS-I RRBs'!D22</f>
        <v>1765083.9500000002</v>
      </c>
    </row>
    <row r="23" spans="1:4" ht="19.5" customHeight="1" x14ac:dyDescent="0.25">
      <c r="A23" s="27" t="s">
        <v>33</v>
      </c>
      <c r="B23" s="10" t="s">
        <v>34</v>
      </c>
      <c r="C23" s="53">
        <f>'MIS-I Pub Sec Bk'!C23+'MIS-I Pvt Sec Bk'!C23+'MIS-I RRBs'!C23</f>
        <v>12760</v>
      </c>
      <c r="D23" s="53">
        <f>'MIS-I Pub Sec Bk'!D23+'MIS-I Pvt Sec Bk'!D23+'MIS-I RRBs'!D23</f>
        <v>36846.159999999996</v>
      </c>
    </row>
    <row r="24" spans="1:4" ht="19.5" customHeight="1" x14ac:dyDescent="0.25">
      <c r="A24" s="27" t="s">
        <v>35</v>
      </c>
      <c r="B24" s="10" t="s">
        <v>36</v>
      </c>
      <c r="C24" s="53">
        <f>'MIS-I Pub Sec Bk'!C24+'MIS-I Pvt Sec Bk'!C24+'MIS-I RRBs'!C24</f>
        <v>8447</v>
      </c>
      <c r="D24" s="53">
        <f>'MIS-I Pub Sec Bk'!D24+'MIS-I Pvt Sec Bk'!D24+'MIS-I RRBs'!D24</f>
        <v>46671.75</v>
      </c>
    </row>
    <row r="25" spans="1:4" ht="19.5" customHeight="1" x14ac:dyDescent="0.25">
      <c r="A25" s="27" t="s">
        <v>37</v>
      </c>
      <c r="B25" s="10" t="s">
        <v>38</v>
      </c>
      <c r="C25" s="53">
        <f>'MIS-I Pub Sec Bk'!C25+'MIS-I Pvt Sec Bk'!C25+'MIS-I RRBs'!C25</f>
        <v>158482</v>
      </c>
      <c r="D25" s="53">
        <f>'MIS-I Pub Sec Bk'!D25+'MIS-I Pvt Sec Bk'!D25+'MIS-I RRBs'!D25</f>
        <v>159073.85</v>
      </c>
    </row>
    <row r="26" spans="1:4" ht="19.5" customHeight="1" x14ac:dyDescent="0.25">
      <c r="A26" s="31">
        <v>2</v>
      </c>
      <c r="B26" s="32" t="s">
        <v>39</v>
      </c>
      <c r="C26" s="54">
        <f>C11+C15+C20+C21+C22+C23+C24+C25</f>
        <v>4473821</v>
      </c>
      <c r="D26" s="54">
        <f>D11+D15+D20+D21+D22+D23+D24+D25</f>
        <v>45119423.079999998</v>
      </c>
    </row>
    <row r="27" spans="1:4" ht="19.5" customHeight="1" x14ac:dyDescent="0.25">
      <c r="A27" s="18">
        <v>3</v>
      </c>
      <c r="B27" s="15" t="s">
        <v>40</v>
      </c>
      <c r="C27" s="53">
        <f>'MIS-I Pub Sec Bk'!C27+'MIS-I Pvt Sec Bk'!C27+'MIS-I RRBs'!C27</f>
        <v>2281165</v>
      </c>
      <c r="D27" s="53">
        <f>'MIS-I Pub Sec Bk'!D27+'MIS-I Pvt Sec Bk'!D27+'MIS-I RRBs'!D27</f>
        <v>5966183.2999999998</v>
      </c>
    </row>
    <row r="28" spans="1:4" ht="19.5" customHeight="1" x14ac:dyDescent="0.25">
      <c r="A28" s="18">
        <v>4</v>
      </c>
      <c r="B28" s="14" t="s">
        <v>41</v>
      </c>
      <c r="C28" s="55"/>
      <c r="D28" s="56"/>
    </row>
    <row r="29" spans="1:4" ht="19.5" customHeight="1" x14ac:dyDescent="0.25">
      <c r="A29" s="27" t="s">
        <v>42</v>
      </c>
      <c r="B29" s="10" t="s">
        <v>43</v>
      </c>
      <c r="C29" s="53">
        <f>'MIS-I Pub Sec Bk'!C29+'MIS-I Pvt Sec Bk'!C29+'MIS-I RRBs'!C29</f>
        <v>10961</v>
      </c>
      <c r="D29" s="53">
        <f>'MIS-I Pub Sec Bk'!D29+'MIS-I Pvt Sec Bk'!D29+'MIS-I RRBs'!D29</f>
        <v>1046655.58</v>
      </c>
    </row>
    <row r="30" spans="1:4" ht="19.5" customHeight="1" x14ac:dyDescent="0.25">
      <c r="A30" s="27" t="s">
        <v>44</v>
      </c>
      <c r="B30" s="10" t="s">
        <v>30</v>
      </c>
      <c r="C30" s="53">
        <f>'MIS-I Pub Sec Bk'!C30+'MIS-I Pvt Sec Bk'!C30+'MIS-I RRBs'!C30</f>
        <v>9856</v>
      </c>
      <c r="D30" s="53">
        <f>'MIS-I Pub Sec Bk'!D30+'MIS-I Pvt Sec Bk'!D30+'MIS-I RRBs'!D30</f>
        <v>141121.99</v>
      </c>
    </row>
    <row r="31" spans="1:4" ht="19.5" customHeight="1" x14ac:dyDescent="0.25">
      <c r="A31" s="27" t="s">
        <v>45</v>
      </c>
      <c r="B31" s="10" t="s">
        <v>46</v>
      </c>
      <c r="C31" s="53">
        <f>'MIS-I Pub Sec Bk'!C31+'MIS-I Pvt Sec Bk'!C31+'MIS-I RRBs'!C31</f>
        <v>143099</v>
      </c>
      <c r="D31" s="53">
        <f>'MIS-I Pub Sec Bk'!D31+'MIS-I Pvt Sec Bk'!D31+'MIS-I RRBs'!D31</f>
        <v>3461068.3</v>
      </c>
    </row>
    <row r="32" spans="1:4" ht="19.5" customHeight="1" x14ac:dyDescent="0.25">
      <c r="A32" s="27" t="s">
        <v>47</v>
      </c>
      <c r="B32" s="10" t="s">
        <v>48</v>
      </c>
      <c r="C32" s="53">
        <f>'MIS-I Pub Sec Bk'!C32+'MIS-I Pvt Sec Bk'!C32+'MIS-I RRBs'!C32</f>
        <v>416041</v>
      </c>
      <c r="D32" s="53">
        <f>'MIS-I Pub Sec Bk'!D32+'MIS-I Pvt Sec Bk'!D32+'MIS-I RRBs'!D32</f>
        <v>1663396.13</v>
      </c>
    </row>
    <row r="33" spans="1:10" ht="19.5" customHeight="1" x14ac:dyDescent="0.25">
      <c r="A33" s="27" t="s">
        <v>49</v>
      </c>
      <c r="B33" s="10" t="s">
        <v>38</v>
      </c>
      <c r="C33" s="53">
        <f>'MIS-I Pub Sec Bk'!C33+'MIS-I Pvt Sec Bk'!C33+'MIS-I RRBs'!C33</f>
        <v>3508209</v>
      </c>
      <c r="D33" s="53">
        <f>'MIS-I Pub Sec Bk'!D33+'MIS-I Pvt Sec Bk'!D33+'MIS-I RRBs'!D33</f>
        <v>39185683.160000004</v>
      </c>
    </row>
    <row r="34" spans="1:10" ht="19.5" customHeight="1" x14ac:dyDescent="0.25">
      <c r="A34" s="31">
        <v>5</v>
      </c>
      <c r="B34" s="32" t="s">
        <v>50</v>
      </c>
      <c r="C34" s="54">
        <f>C29+C30+C31+C32+C33</f>
        <v>4088166</v>
      </c>
      <c r="D34" s="54">
        <f>D29+D30+D31+D32+D33</f>
        <v>45497925.160000004</v>
      </c>
    </row>
    <row r="35" spans="1:10" s="4" customFormat="1" ht="19.5" customHeight="1" x14ac:dyDescent="0.2">
      <c r="A35" s="35"/>
      <c r="B35" s="34" t="s">
        <v>51</v>
      </c>
      <c r="C35" s="57">
        <f>C26+C34</f>
        <v>8561987</v>
      </c>
      <c r="D35" s="57">
        <f>D26+D34</f>
        <v>90617348.24000001</v>
      </c>
    </row>
    <row r="37" spans="1:10" ht="39" customHeight="1" x14ac:dyDescent="0.25">
      <c r="A37" s="68"/>
      <c r="B37" s="68"/>
      <c r="C37" s="68"/>
      <c r="D37" s="68"/>
      <c r="E37" s="68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5:D5"/>
    <mergeCell ref="A7:D7"/>
    <mergeCell ref="A4:D4"/>
    <mergeCell ref="A6:B6"/>
    <mergeCell ref="C6:D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I38"/>
  <sheetViews>
    <sheetView view="pageBreakPreview" zoomScaleSheetLayoutView="100" workbookViewId="0">
      <selection activeCell="A7" sqref="A7:F7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0" style="1" customWidth="1"/>
    <col min="5" max="5" width="9.570312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19.5" customHeight="1" x14ac:dyDescent="0.45">
      <c r="A1" s="70" t="s">
        <v>76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21" customHeight="1" x14ac:dyDescent="0.25">
      <c r="A4" s="82" t="s">
        <v>77</v>
      </c>
      <c r="B4" s="82"/>
      <c r="C4" s="82"/>
      <c r="D4" s="82"/>
      <c r="E4" s="82"/>
      <c r="F4" s="82"/>
    </row>
    <row r="5" spans="1:6" ht="31.5" customHeight="1" x14ac:dyDescent="0.25">
      <c r="A5" s="84" t="str">
        <f>'MIS-III'!A6:F6</f>
        <v>Statement showing Achievement vis-à-vis Targets of Annual Credit Plans ( ACP)  for the quarter ended  SEPTEMBER  2025</v>
      </c>
      <c r="B5" s="84"/>
      <c r="C5" s="84"/>
      <c r="D5" s="84"/>
      <c r="E5" s="84"/>
      <c r="F5" s="84"/>
    </row>
    <row r="6" spans="1:6" ht="21" customHeight="1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9.5" customHeight="1" x14ac:dyDescent="0.25">
      <c r="A7" s="89" t="s">
        <v>61</v>
      </c>
      <c r="B7" s="90"/>
      <c r="C7" s="90"/>
      <c r="D7" s="90"/>
      <c r="E7" s="90"/>
      <c r="F7" s="91"/>
    </row>
    <row r="8" spans="1:6" ht="51.75" customHeight="1" x14ac:dyDescent="0.25">
      <c r="A8" s="76" t="s">
        <v>55</v>
      </c>
      <c r="B8" s="74" t="s">
        <v>65</v>
      </c>
      <c r="C8" s="86" t="s">
        <v>87</v>
      </c>
      <c r="D8" s="87"/>
      <c r="E8" s="88" t="s">
        <v>79</v>
      </c>
      <c r="F8" s="88"/>
    </row>
    <row r="9" spans="1:6" ht="15.75" x14ac:dyDescent="0.25">
      <c r="A9" s="77"/>
      <c r="B9" s="75"/>
      <c r="C9" s="20" t="s">
        <v>6</v>
      </c>
      <c r="D9" s="20" t="s">
        <v>7</v>
      </c>
      <c r="E9" s="20" t="s">
        <v>68</v>
      </c>
      <c r="F9" s="20" t="s">
        <v>7</v>
      </c>
    </row>
    <row r="10" spans="1:6" ht="20.100000000000001" customHeight="1" x14ac:dyDescent="0.25">
      <c r="A10" s="18">
        <v>1</v>
      </c>
      <c r="B10" s="14" t="s">
        <v>8</v>
      </c>
      <c r="C10" s="22"/>
      <c r="D10" s="22"/>
      <c r="E10" s="22"/>
      <c r="F10" s="23"/>
    </row>
    <row r="11" spans="1:6" ht="20.100000000000001" customHeight="1" x14ac:dyDescent="0.25">
      <c r="A11" s="42" t="s">
        <v>9</v>
      </c>
      <c r="B11" s="8" t="s">
        <v>80</v>
      </c>
      <c r="C11" s="58">
        <f>'MIS-I Co-op. Bk'!C11</f>
        <v>1218366</v>
      </c>
      <c r="D11" s="58">
        <f>'MIS-I Co-op. Bk'!D11</f>
        <v>3524135.7800000003</v>
      </c>
      <c r="E11" s="43">
        <f>'MIS-II Co-op. Bk'!C11/'MIS-III Co-op. Bk'!C11</f>
        <v>0.75514090183081273</v>
      </c>
      <c r="F11" s="43">
        <f>'MIS-II Co-op. Bk'!D11/'MIS-III Co-op. Bk'!D11</f>
        <v>0.80249099823276382</v>
      </c>
    </row>
    <row r="12" spans="1:6" ht="20.100000000000001" customHeight="1" x14ac:dyDescent="0.25">
      <c r="A12" s="28" t="s">
        <v>11</v>
      </c>
      <c r="B12" s="6" t="s">
        <v>12</v>
      </c>
      <c r="C12" s="59">
        <f>'MIS-I Co-op. Bk'!C12</f>
        <v>1104484</v>
      </c>
      <c r="D12" s="59">
        <f>'MIS-I Co-op. Bk'!D12</f>
        <v>2777008.33</v>
      </c>
      <c r="E12" s="44">
        <f>'MIS-II Co-op. Bk'!C12/'MIS-III Co-op. Bk'!C12</f>
        <v>0.76797762575102946</v>
      </c>
      <c r="F12" s="44">
        <f>'MIS-II Co-op. Bk'!D12/'MIS-III Co-op. Bk'!D12</f>
        <v>0.8117995706552309</v>
      </c>
    </row>
    <row r="13" spans="1:6" ht="20.100000000000001" customHeight="1" x14ac:dyDescent="0.25">
      <c r="A13" s="28" t="s">
        <v>13</v>
      </c>
      <c r="B13" s="6" t="s">
        <v>14</v>
      </c>
      <c r="C13" s="59">
        <f>'MIS-I Co-op. Bk'!C13</f>
        <v>8348</v>
      </c>
      <c r="D13" s="59">
        <f>'MIS-I Co-op. Bk'!D13</f>
        <v>60276.12</v>
      </c>
      <c r="E13" s="44">
        <f>'MIS-II Co-op. Bk'!C13/'MIS-III Co-op. Bk'!C13</f>
        <v>0.40824149496885481</v>
      </c>
      <c r="F13" s="44">
        <f>'MIS-II Co-op. Bk'!D13/'MIS-III Co-op. Bk'!D13</f>
        <v>0.34428227961587438</v>
      </c>
    </row>
    <row r="14" spans="1:6" ht="20.100000000000001" customHeight="1" x14ac:dyDescent="0.25">
      <c r="A14" s="28" t="s">
        <v>15</v>
      </c>
      <c r="B14" s="6" t="s">
        <v>16</v>
      </c>
      <c r="C14" s="59">
        <f>'MIS-I Co-op. Bk'!C14</f>
        <v>105534</v>
      </c>
      <c r="D14" s="59">
        <f>'MIS-I Co-op. Bk'!D14</f>
        <v>686851.33</v>
      </c>
      <c r="E14" s="44">
        <f>'MIS-II Co-op. Bk'!C14/'MIS-III Co-op. Bk'!C14</f>
        <v>0.64823658726097755</v>
      </c>
      <c r="F14" s="44">
        <f>'MIS-II Co-op. Bk'!D14/'MIS-III Co-op. Bk'!D14</f>
        <v>0.805066607354462</v>
      </c>
    </row>
    <row r="15" spans="1:6" ht="30" customHeight="1" x14ac:dyDescent="0.25">
      <c r="A15" s="42" t="s">
        <v>17</v>
      </c>
      <c r="B15" s="12" t="s">
        <v>18</v>
      </c>
      <c r="C15" s="59">
        <f>'MIS-I Co-op. Bk'!C15</f>
        <v>6829</v>
      </c>
      <c r="D15" s="59">
        <f>'MIS-I Co-op. Bk'!D15</f>
        <v>122290.73</v>
      </c>
      <c r="E15" s="44">
        <f>'MIS-II Co-op. Bk'!C15/'MIS-III Co-op. Bk'!C15</f>
        <v>3.46727192854005</v>
      </c>
      <c r="F15" s="44">
        <f>'MIS-II Co-op. Bk'!D15/'MIS-III Co-op. Bk'!D15</f>
        <v>1.4059633138178176</v>
      </c>
    </row>
    <row r="16" spans="1:6" ht="27.95" customHeight="1" x14ac:dyDescent="0.25">
      <c r="A16" s="28" t="s">
        <v>19</v>
      </c>
      <c r="B16" s="7" t="s">
        <v>20</v>
      </c>
      <c r="C16" s="59">
        <f>'MIS-I Co-op. Bk'!C16</f>
        <v>5260</v>
      </c>
      <c r="D16" s="59">
        <f>'MIS-I Co-op. Bk'!D16</f>
        <v>106789.52</v>
      </c>
      <c r="E16" s="44">
        <f>'MIS-II Co-op. Bk'!C16/'MIS-III Co-op. Bk'!C16</f>
        <v>3.8304182509505704</v>
      </c>
      <c r="F16" s="44">
        <f>'MIS-II Co-op. Bk'!D16/'MIS-III Co-op. Bk'!D16</f>
        <v>0.66132481913955599</v>
      </c>
    </row>
    <row r="17" spans="1:6" ht="27.95" customHeight="1" x14ac:dyDescent="0.25">
      <c r="A17" s="28" t="s">
        <v>21</v>
      </c>
      <c r="B17" s="7" t="s">
        <v>82</v>
      </c>
      <c r="C17" s="59">
        <f>'MIS-I Co-op. Bk'!C17</f>
        <v>5</v>
      </c>
      <c r="D17" s="59">
        <f>'MIS-I Co-op. Bk'!D17</f>
        <v>3011.45</v>
      </c>
      <c r="E17" s="44">
        <f>'MIS-II Co-op. Bk'!C17/'MIS-III Co-op. Bk'!C17</f>
        <v>0.2</v>
      </c>
      <c r="F17" s="44">
        <f>'MIS-II Co-op. Bk'!D17/'MIS-III Co-op. Bk'!D17</f>
        <v>0.12452473061149945</v>
      </c>
    </row>
    <row r="18" spans="1:6" ht="27.95" customHeight="1" x14ac:dyDescent="0.25">
      <c r="A18" s="28" t="s">
        <v>23</v>
      </c>
      <c r="B18" s="7" t="s">
        <v>24</v>
      </c>
      <c r="C18" s="59">
        <f>'MIS-I Co-op. Bk'!C18</f>
        <v>14</v>
      </c>
      <c r="D18" s="59">
        <f>'MIS-I Co-op. Bk'!D18</f>
        <v>5361.9</v>
      </c>
      <c r="E18" s="44">
        <f>'MIS-II Co-op. Bk'!C18/'MIS-III Co-op. Bk'!C18</f>
        <v>0.6428571428571429</v>
      </c>
      <c r="F18" s="44">
        <f>'MIS-II Co-op. Bk'!D18/'MIS-III Co-op. Bk'!D18</f>
        <v>18.30817434118503</v>
      </c>
    </row>
    <row r="19" spans="1:6" ht="20.100000000000001" customHeight="1" x14ac:dyDescent="0.25">
      <c r="A19" s="28" t="s">
        <v>25</v>
      </c>
      <c r="B19" s="6" t="s">
        <v>26</v>
      </c>
      <c r="C19" s="59">
        <f>'MIS-I Co-op. Bk'!C19</f>
        <v>1550</v>
      </c>
      <c r="D19" s="59">
        <f>'MIS-I Co-op. Bk'!D19</f>
        <v>7127.86</v>
      </c>
      <c r="E19" s="44">
        <f>'MIS-II Co-op. Bk'!C19/'MIS-III Co-op. Bk'!C19</f>
        <v>2.2709677419354839</v>
      </c>
      <c r="F19" s="44">
        <f>'MIS-II Co-op. Bk'!D19/'MIS-III Co-op. Bk'!D19</f>
        <v>0.38891336249589636</v>
      </c>
    </row>
    <row r="20" spans="1:6" ht="20.100000000000001" customHeight="1" x14ac:dyDescent="0.25">
      <c r="A20" s="27" t="s">
        <v>27</v>
      </c>
      <c r="B20" s="8" t="s">
        <v>28</v>
      </c>
      <c r="C20" s="59">
        <f>'MIS-I Co-op. Bk'!C20</f>
        <v>230</v>
      </c>
      <c r="D20" s="59">
        <f>'MIS-I Co-op. Bk'!D20</f>
        <v>1339.52</v>
      </c>
      <c r="E20" s="44">
        <f>'MIS-II Co-op. Bk'!C20/'MIS-III Co-op. Bk'!C20</f>
        <v>0</v>
      </c>
      <c r="F20" s="44">
        <f>'MIS-II Co-op. Bk'!D20/'MIS-III Co-op. Bk'!D20</f>
        <v>0</v>
      </c>
    </row>
    <row r="21" spans="1:6" ht="20.100000000000001" customHeight="1" x14ac:dyDescent="0.25">
      <c r="A21" s="27" t="s">
        <v>29</v>
      </c>
      <c r="B21" s="8" t="s">
        <v>30</v>
      </c>
      <c r="C21" s="59">
        <f>'MIS-I Co-op. Bk'!C21</f>
        <v>598</v>
      </c>
      <c r="D21" s="59">
        <f>'MIS-I Co-op. Bk'!D21</f>
        <v>4219.16</v>
      </c>
      <c r="E21" s="44">
        <f>'MIS-II Co-op. Bk'!C21/'MIS-III Co-op. Bk'!C21</f>
        <v>0.34448160535117056</v>
      </c>
      <c r="F21" s="44">
        <f>'MIS-II Co-op. Bk'!D21/'MIS-III Co-op. Bk'!D21</f>
        <v>0.31593966571545046</v>
      </c>
    </row>
    <row r="22" spans="1:6" ht="20.100000000000001" customHeight="1" x14ac:dyDescent="0.25">
      <c r="A22" s="27" t="s">
        <v>31</v>
      </c>
      <c r="B22" s="8" t="s">
        <v>32</v>
      </c>
      <c r="C22" s="59">
        <f>'MIS-I Co-op. Bk'!C22</f>
        <v>1926</v>
      </c>
      <c r="D22" s="59">
        <f>'MIS-I Co-op. Bk'!D22</f>
        <v>19569.189999999999</v>
      </c>
      <c r="E22" s="44">
        <f>'MIS-II Co-op. Bk'!C22/'MIS-III Co-op. Bk'!C22</f>
        <v>0.43302180685358255</v>
      </c>
      <c r="F22" s="44">
        <f>'MIS-II Co-op. Bk'!D22/'MIS-III Co-op. Bk'!D22</f>
        <v>0.50494578467478723</v>
      </c>
    </row>
    <row r="23" spans="1:6" ht="20.100000000000001" customHeight="1" x14ac:dyDescent="0.25">
      <c r="A23" s="27" t="s">
        <v>33</v>
      </c>
      <c r="B23" s="8" t="s">
        <v>34</v>
      </c>
      <c r="C23" s="59">
        <f>'MIS-I Co-op. Bk'!C23</f>
        <v>2178</v>
      </c>
      <c r="D23" s="59">
        <f>'MIS-I Co-op. Bk'!D23</f>
        <v>4499.09</v>
      </c>
      <c r="E23" s="44">
        <f>'MIS-II Co-op. Bk'!C23/'MIS-III Co-op. Bk'!C23</f>
        <v>0</v>
      </c>
      <c r="F23" s="44">
        <f>'MIS-II Co-op. Bk'!D23/'MIS-III Co-op. Bk'!D23</f>
        <v>0</v>
      </c>
    </row>
    <row r="24" spans="1:6" ht="20.100000000000001" customHeight="1" x14ac:dyDescent="0.25">
      <c r="A24" s="27" t="s">
        <v>35</v>
      </c>
      <c r="B24" s="8" t="s">
        <v>36</v>
      </c>
      <c r="C24" s="59">
        <f>'MIS-I Co-op. Bk'!C24</f>
        <v>1684</v>
      </c>
      <c r="D24" s="59">
        <f>'MIS-I Co-op. Bk'!D24</f>
        <v>2634.39</v>
      </c>
      <c r="E24" s="44">
        <f>'MIS-II Co-op. Bk'!C24/'MIS-III Co-op. Bk'!C24</f>
        <v>0.59026128266033251</v>
      </c>
      <c r="F24" s="44">
        <f>'MIS-II Co-op. Bk'!D24/'MIS-III Co-op. Bk'!D24</f>
        <v>0.6127984087397842</v>
      </c>
    </row>
    <row r="25" spans="1:6" ht="20.100000000000001" customHeight="1" x14ac:dyDescent="0.25">
      <c r="A25" s="27" t="s">
        <v>37</v>
      </c>
      <c r="B25" s="8" t="s">
        <v>38</v>
      </c>
      <c r="C25" s="59">
        <f>'MIS-I Co-op. Bk'!C25</f>
        <v>60057</v>
      </c>
      <c r="D25" s="59">
        <f>'MIS-I Co-op. Bk'!D25</f>
        <v>216267.87</v>
      </c>
      <c r="E25" s="44">
        <f>'MIS-II Co-op. Bk'!C25/'MIS-III Co-op. Bk'!C25</f>
        <v>0.64260619078542047</v>
      </c>
      <c r="F25" s="44">
        <f>'MIS-II Co-op. Bk'!D25/'MIS-III Co-op. Bk'!D25</f>
        <v>0.7252239549037035</v>
      </c>
    </row>
    <row r="26" spans="1:6" ht="20.100000000000001" customHeight="1" x14ac:dyDescent="0.25">
      <c r="A26" s="18">
        <v>2</v>
      </c>
      <c r="B26" s="8" t="s">
        <v>57</v>
      </c>
      <c r="C26" s="58">
        <f>'MIS-I Co-op. Bk'!C26</f>
        <v>1291868</v>
      </c>
      <c r="D26" s="58">
        <f>'MIS-I Co-op. Bk'!D26</f>
        <v>3894955.7300000004</v>
      </c>
      <c r="E26" s="43">
        <f>'MIS-II Co-op. Bk'!C26/'MIS-III Co-op. Bk'!C26</f>
        <v>0.76195323361210276</v>
      </c>
      <c r="F26" s="43">
        <f>'MIS-II Co-op. Bk'!D26/'MIS-III Co-op. Bk'!D26</f>
        <v>0.8137948438248358</v>
      </c>
    </row>
    <row r="27" spans="1:6" ht="20.100000000000001" customHeight="1" x14ac:dyDescent="0.25">
      <c r="A27" s="18">
        <v>3</v>
      </c>
      <c r="B27" s="46" t="s">
        <v>40</v>
      </c>
      <c r="C27" s="59">
        <f>'MIS-I Co-op. Bk'!C27</f>
        <v>745878</v>
      </c>
      <c r="D27" s="59">
        <f>'MIS-I Co-op. Bk'!D27</f>
        <v>1670663.02</v>
      </c>
      <c r="E27" s="44">
        <f>'MIS-II Co-op. Bk'!C27/'MIS-III Co-op. Bk'!C27</f>
        <v>0.6945371763210606</v>
      </c>
      <c r="F27" s="44">
        <f>'MIS-II Co-op. Bk'!D27/'MIS-III Co-op. Bk'!D27</f>
        <v>0.49684096676779255</v>
      </c>
    </row>
    <row r="28" spans="1:6" ht="20.100000000000001" customHeight="1" x14ac:dyDescent="0.25">
      <c r="A28" s="18">
        <v>4</v>
      </c>
      <c r="B28" s="14" t="s">
        <v>41</v>
      </c>
      <c r="C28" s="55"/>
      <c r="D28" s="55"/>
      <c r="E28" s="22"/>
      <c r="F28" s="23"/>
    </row>
    <row r="29" spans="1:6" ht="15.75" x14ac:dyDescent="0.25">
      <c r="A29" s="27" t="s">
        <v>42</v>
      </c>
      <c r="B29" s="8" t="s">
        <v>43</v>
      </c>
      <c r="C29" s="59">
        <f>'MIS-I Co-op. Bk'!C29</f>
        <v>2431</v>
      </c>
      <c r="D29" s="59">
        <f>'MIS-I Co-op. Bk'!D29</f>
        <v>3171.71</v>
      </c>
      <c r="E29" s="44">
        <f>'MIS-II Co-op. Bk'!C29/'MIS-III Co-op. Bk'!C29</f>
        <v>0.70711641299876593</v>
      </c>
      <c r="F29" s="44">
        <f>'MIS-II Co-op. Bk'!D29/'MIS-III Co-op. Bk'!D29</f>
        <v>0.42726794063770018</v>
      </c>
    </row>
    <row r="30" spans="1:6" ht="20.100000000000001" customHeight="1" x14ac:dyDescent="0.25">
      <c r="A30" s="27" t="s">
        <v>44</v>
      </c>
      <c r="B30" s="8" t="s">
        <v>30</v>
      </c>
      <c r="C30" s="59">
        <f>'MIS-I Co-op. Bk'!C30</f>
        <v>3</v>
      </c>
      <c r="D30" s="59">
        <f>'MIS-I Co-op. Bk'!D30</f>
        <v>41.6</v>
      </c>
      <c r="E30" s="44">
        <f>'MIS-II Co-op. Bk'!C30/'MIS-III Co-op. Bk'!C30</f>
        <v>0</v>
      </c>
      <c r="F30" s="44">
        <f>'MIS-II Co-op. Bk'!D30/'MIS-III Co-op. Bk'!D30</f>
        <v>0</v>
      </c>
    </row>
    <row r="31" spans="1:6" ht="20.100000000000001" customHeight="1" x14ac:dyDescent="0.25">
      <c r="A31" s="27" t="s">
        <v>45</v>
      </c>
      <c r="B31" s="8" t="s">
        <v>46</v>
      </c>
      <c r="C31" s="59">
        <f>'MIS-I Co-op. Bk'!C31</f>
        <v>99</v>
      </c>
      <c r="D31" s="59">
        <f>'MIS-I Co-op. Bk'!D31</f>
        <v>1987.78</v>
      </c>
      <c r="E31" s="44">
        <f>'MIS-II Co-op. Bk'!C31/'MIS-III Co-op. Bk'!C31</f>
        <v>0.63636363636363635</v>
      </c>
      <c r="F31" s="44">
        <f>'MIS-II Co-op. Bk'!D31/'MIS-III Co-op. Bk'!D31</f>
        <v>0.68332008572377223</v>
      </c>
    </row>
    <row r="32" spans="1:6" ht="20.100000000000001" customHeight="1" x14ac:dyDescent="0.25">
      <c r="A32" s="27" t="s">
        <v>47</v>
      </c>
      <c r="B32" s="8" t="s">
        <v>83</v>
      </c>
      <c r="C32" s="59">
        <f>'MIS-I Co-op. Bk'!C32</f>
        <v>5015</v>
      </c>
      <c r="D32" s="59">
        <f>'MIS-I Co-op. Bk'!D32</f>
        <v>18180.11</v>
      </c>
      <c r="E32" s="44">
        <f>'MIS-II Co-op. Bk'!C32/'MIS-III Co-op. Bk'!C32</f>
        <v>0.77547357926221339</v>
      </c>
      <c r="F32" s="44">
        <f>'MIS-II Co-op. Bk'!D32/'MIS-III Co-op. Bk'!D32</f>
        <v>0.56414785169066639</v>
      </c>
    </row>
    <row r="33" spans="1:9" ht="20.100000000000001" customHeight="1" x14ac:dyDescent="0.25">
      <c r="A33" s="27" t="s">
        <v>49</v>
      </c>
      <c r="B33" s="8" t="s">
        <v>38</v>
      </c>
      <c r="C33" s="59">
        <f>'MIS-I Co-op. Bk'!C33</f>
        <v>101117</v>
      </c>
      <c r="D33" s="59">
        <f>'MIS-I Co-op. Bk'!D33</f>
        <v>1176887.3</v>
      </c>
      <c r="E33" s="44">
        <f>'MIS-II Co-op. Bk'!C33/'MIS-III Co-op. Bk'!C33</f>
        <v>0.53779285382279929</v>
      </c>
      <c r="F33" s="44">
        <f>'MIS-II Co-op. Bk'!D33/'MIS-III Co-op. Bk'!D33</f>
        <v>0.56847340437780236</v>
      </c>
    </row>
    <row r="34" spans="1:9" ht="20.100000000000001" customHeight="1" x14ac:dyDescent="0.25">
      <c r="A34" s="18">
        <v>5</v>
      </c>
      <c r="B34" s="8" t="s">
        <v>84</v>
      </c>
      <c r="C34" s="58">
        <f>'MIS-I Co-op. Bk'!C34</f>
        <v>108665</v>
      </c>
      <c r="D34" s="58">
        <f>'MIS-I Co-op. Bk'!D34</f>
        <v>1200268.5</v>
      </c>
      <c r="E34" s="43">
        <f>'MIS-II Co-op. Bk'!C34/'MIS-III Co-op. Bk'!C34</f>
        <v>0.55262504026135373</v>
      </c>
      <c r="F34" s="43">
        <f>'MIS-II Co-op. Bk'!D34/'MIS-III Co-op. Bk'!D34</f>
        <v>0.56820524740922551</v>
      </c>
    </row>
    <row r="35" spans="1:9" s="48" customFormat="1" ht="20.100000000000001" customHeight="1" x14ac:dyDescent="0.25">
      <c r="A35" s="47"/>
      <c r="B35" s="41" t="s">
        <v>85</v>
      </c>
      <c r="C35" s="60">
        <f>'MIS-I Co-op. Bk'!C35</f>
        <v>1400533</v>
      </c>
      <c r="D35" s="60">
        <f>'MIS-I Co-op. Bk'!D35</f>
        <v>5095224.2300000004</v>
      </c>
      <c r="E35" s="45">
        <f>'MIS-II Co-op. Bk'!C35/'MIS-III Co-op. Bk'!C35</f>
        <v>0.74571181114618501</v>
      </c>
      <c r="F35" s="45">
        <f>'MIS-II Co-op. Bk'!D35/'MIS-III Co-op. Bk'!D35</f>
        <v>0.7559419519403564</v>
      </c>
    </row>
    <row r="37" spans="1:9" ht="39" customHeight="1" x14ac:dyDescent="0.25">
      <c r="A37" s="68"/>
      <c r="B37" s="68"/>
      <c r="C37" s="68"/>
      <c r="D37" s="68"/>
      <c r="E37" s="68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1:F1"/>
    <mergeCell ref="A5:F5"/>
    <mergeCell ref="C8:D8"/>
    <mergeCell ref="E8:F8"/>
    <mergeCell ref="A37:E37"/>
    <mergeCell ref="A7:F7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9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I38"/>
  <sheetViews>
    <sheetView view="pageBreakPreview" zoomScaleNormal="100" zoomScaleSheetLayoutView="100" workbookViewId="0">
      <selection activeCell="A4" sqref="A4:F4"/>
    </sheetView>
  </sheetViews>
  <sheetFormatPr defaultRowHeight="15" x14ac:dyDescent="0.25"/>
  <cols>
    <col min="1" max="1" width="8.7109375" style="1" customWidth="1"/>
    <col min="2" max="2" width="45.42578125" style="1" customWidth="1"/>
    <col min="3" max="4" width="10" style="1" customWidth="1"/>
    <col min="5" max="5" width="12.85546875" style="1" customWidth="1"/>
    <col min="6" max="6" width="10.28515625" style="1" customWidth="1"/>
    <col min="7" max="7" width="9.140625" style="1" customWidth="1"/>
    <col min="8" max="8" width="9.85546875" style="1" bestFit="1" customWidth="1"/>
    <col min="9" max="10" width="9.140625" style="1" customWidth="1"/>
    <col min="11" max="16384" width="9.140625" style="1"/>
  </cols>
  <sheetData>
    <row r="1" spans="1:6" ht="22.5" x14ac:dyDescent="0.45">
      <c r="A1" s="70" t="s">
        <v>76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16.5" x14ac:dyDescent="0.25">
      <c r="A4" s="82" t="s">
        <v>77</v>
      </c>
      <c r="B4" s="82"/>
      <c r="C4" s="82"/>
      <c r="D4" s="82"/>
      <c r="E4" s="82"/>
      <c r="F4" s="82"/>
    </row>
    <row r="5" spans="1:6" ht="41.25" customHeight="1" x14ac:dyDescent="0.25">
      <c r="A5" s="84" t="str">
        <f>'MIS-III'!A6:F6</f>
        <v>Statement showing Achievement vis-à-vis Targets of Annual Credit Plans ( ACP)  for the quarter ended  SEPTEMBER  2025</v>
      </c>
      <c r="B5" s="84"/>
      <c r="C5" s="84"/>
      <c r="D5" s="84"/>
      <c r="E5" s="84"/>
      <c r="F5" s="84"/>
    </row>
    <row r="6" spans="1:6" ht="15.75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5.75" x14ac:dyDescent="0.25">
      <c r="A7" s="78" t="s">
        <v>62</v>
      </c>
      <c r="B7" s="79"/>
      <c r="C7" s="79"/>
      <c r="D7" s="79"/>
      <c r="E7" s="79"/>
      <c r="F7" s="80"/>
    </row>
    <row r="8" spans="1:6" x14ac:dyDescent="0.25">
      <c r="A8" s="76" t="s">
        <v>55</v>
      </c>
      <c r="B8" s="74" t="s">
        <v>65</v>
      </c>
      <c r="C8" s="86" t="s">
        <v>87</v>
      </c>
      <c r="D8" s="87"/>
      <c r="E8" s="88" t="s">
        <v>79</v>
      </c>
      <c r="F8" s="88"/>
    </row>
    <row r="9" spans="1:6" ht="15.75" x14ac:dyDescent="0.25">
      <c r="A9" s="77"/>
      <c r="B9" s="75"/>
      <c r="C9" s="20" t="s">
        <v>6</v>
      </c>
      <c r="D9" s="20" t="s">
        <v>7</v>
      </c>
      <c r="E9" s="20" t="s">
        <v>68</v>
      </c>
      <c r="F9" s="20" t="s">
        <v>7</v>
      </c>
    </row>
    <row r="10" spans="1:6" ht="15.75" x14ac:dyDescent="0.25">
      <c r="A10" s="18">
        <v>1</v>
      </c>
      <c r="B10" s="14" t="s">
        <v>8</v>
      </c>
      <c r="C10" s="22"/>
      <c r="D10" s="22"/>
      <c r="E10" s="22"/>
      <c r="F10" s="23"/>
    </row>
    <row r="11" spans="1:6" x14ac:dyDescent="0.25">
      <c r="A11" s="42" t="s">
        <v>9</v>
      </c>
      <c r="B11" s="8" t="s">
        <v>80</v>
      </c>
      <c r="C11" s="58">
        <f>'MIS-I Finicial'!C11</f>
        <v>322186</v>
      </c>
      <c r="D11" s="58">
        <f>'MIS-I Finicial'!D11</f>
        <v>237461.18999999997</v>
      </c>
      <c r="E11" s="43">
        <f>'MIS-II Financial'!C11/'MIS-III Financial'!C11</f>
        <v>0.32431576791046168</v>
      </c>
      <c r="F11" s="43">
        <f>'MIS-II Financial'!D11/'MIS-III Financial'!D11</f>
        <v>0.44362297687466318</v>
      </c>
    </row>
    <row r="12" spans="1:6" x14ac:dyDescent="0.25">
      <c r="A12" s="28" t="s">
        <v>11</v>
      </c>
      <c r="B12" s="6" t="s">
        <v>12</v>
      </c>
      <c r="C12" s="59">
        <f>'MIS-I Finicial'!C12</f>
        <v>321218</v>
      </c>
      <c r="D12" s="59">
        <f>'MIS-I Finicial'!D12</f>
        <v>230876.71</v>
      </c>
      <c r="E12" s="51">
        <f>'MIS-II Financial'!C12/'MIS-III Financial'!C12</f>
        <v>0.31571082566979436</v>
      </c>
      <c r="F12" s="51">
        <f>'MIS-II Financial'!D12/'MIS-III Financial'!D12</f>
        <v>0.43224173629293317</v>
      </c>
    </row>
    <row r="13" spans="1:6" x14ac:dyDescent="0.25">
      <c r="A13" s="28" t="s">
        <v>13</v>
      </c>
      <c r="B13" s="6" t="s">
        <v>14</v>
      </c>
      <c r="C13" s="59">
        <f>'MIS-I Finicial'!C13</f>
        <v>80</v>
      </c>
      <c r="D13" s="59">
        <f>'MIS-I Finicial'!D13</f>
        <v>1296.4000000000001</v>
      </c>
      <c r="E13" s="51">
        <f>'MIS-II Financial'!C13/'MIS-III Financial'!C13</f>
        <v>3.7499999999999999E-2</v>
      </c>
      <c r="F13" s="51">
        <f>'MIS-II Financial'!D13/'MIS-III Financial'!D13</f>
        <v>0.34973773526689289</v>
      </c>
    </row>
    <row r="14" spans="1:6" x14ac:dyDescent="0.25">
      <c r="A14" s="28" t="s">
        <v>15</v>
      </c>
      <c r="B14" s="6" t="s">
        <v>16</v>
      </c>
      <c r="C14" s="59">
        <f>'MIS-I Finicial'!C14</f>
        <v>888</v>
      </c>
      <c r="D14" s="59">
        <f>'MIS-I Finicial'!D14</f>
        <v>5288.08</v>
      </c>
      <c r="E14" s="51">
        <f>'MIS-II Financial'!C14/'MIS-III Financial'!C14</f>
        <v>3.4628378378378377</v>
      </c>
      <c r="F14" s="51">
        <f>'MIS-II Financial'!D14/'MIS-III Financial'!D14</f>
        <v>0.96354253339586393</v>
      </c>
    </row>
    <row r="15" spans="1:6" ht="30" x14ac:dyDescent="0.25">
      <c r="A15" s="42" t="s">
        <v>17</v>
      </c>
      <c r="B15" s="12" t="s">
        <v>18</v>
      </c>
      <c r="C15" s="58">
        <f>'MIS-I Finicial'!C15</f>
        <v>114580</v>
      </c>
      <c r="D15" s="58">
        <f>'MIS-I Finicial'!D15</f>
        <v>350439.31</v>
      </c>
      <c r="E15" s="43">
        <f>'MIS-II Financial'!C15/'MIS-III Financial'!C15</f>
        <v>0.34656135451213127</v>
      </c>
      <c r="F15" s="43">
        <f>'MIS-II Financial'!D15/'MIS-III Financial'!D15</f>
        <v>0.54491849102202605</v>
      </c>
    </row>
    <row r="16" spans="1:6" ht="25.5" x14ac:dyDescent="0.25">
      <c r="A16" s="28" t="s">
        <v>19</v>
      </c>
      <c r="B16" s="7" t="s">
        <v>20</v>
      </c>
      <c r="C16" s="59">
        <f>'MIS-I Finicial'!C16</f>
        <v>111708</v>
      </c>
      <c r="D16" s="59">
        <f>'MIS-I Finicial'!D16</f>
        <v>276340.13</v>
      </c>
      <c r="E16" s="51">
        <f>'MIS-II Financial'!C16/'MIS-III Financial'!C16</f>
        <v>0.35222186414580869</v>
      </c>
      <c r="F16" s="51">
        <f>'MIS-II Financial'!D16/'MIS-III Financial'!D16</f>
        <v>0.61643417479755835</v>
      </c>
    </row>
    <row r="17" spans="1:6" ht="25.5" x14ac:dyDescent="0.25">
      <c r="A17" s="28" t="s">
        <v>21</v>
      </c>
      <c r="B17" s="7" t="s">
        <v>82</v>
      </c>
      <c r="C17" s="59">
        <f>'MIS-I Finicial'!C17</f>
        <v>1568</v>
      </c>
      <c r="D17" s="59">
        <f>'MIS-I Finicial'!D17</f>
        <v>51032.6</v>
      </c>
      <c r="E17" s="51">
        <f>'MIS-II Financial'!C17/'MIS-III Financial'!C17</f>
        <v>0.18303571428571427</v>
      </c>
      <c r="F17" s="51">
        <f>'MIS-II Financial'!D17/'MIS-III Financial'!D17</f>
        <v>0.35120609179230533</v>
      </c>
    </row>
    <row r="18" spans="1:6" ht="25.5" x14ac:dyDescent="0.25">
      <c r="A18" s="28" t="s">
        <v>23</v>
      </c>
      <c r="B18" s="7" t="s">
        <v>24</v>
      </c>
      <c r="C18" s="59">
        <f>'MIS-I Finicial'!C18</f>
        <v>1172</v>
      </c>
      <c r="D18" s="59">
        <f>'MIS-I Finicial'!D18</f>
        <v>21742.880000000001</v>
      </c>
      <c r="E18" s="51">
        <f>'MIS-II Financial'!C18/'MIS-III Financial'!C18</f>
        <v>6.3993174061433442E-2</v>
      </c>
      <c r="F18" s="51">
        <f>'MIS-II Financial'!D18/'MIS-III Financial'!D18</f>
        <v>0.12259737440486264</v>
      </c>
    </row>
    <row r="19" spans="1:6" x14ac:dyDescent="0.25">
      <c r="A19" s="28" t="s">
        <v>25</v>
      </c>
      <c r="B19" s="6" t="s">
        <v>26</v>
      </c>
      <c r="C19" s="59">
        <f>'MIS-I Finicial'!C19</f>
        <v>132</v>
      </c>
      <c r="D19" s="59">
        <f>'MIS-I Finicial'!D19</f>
        <v>1323.7</v>
      </c>
      <c r="E19" s="51">
        <f>'MIS-II Financial'!C19/'MIS-III Financial'!C19</f>
        <v>7.575757575757576E-3</v>
      </c>
      <c r="F19" s="51">
        <f>'MIS-II Financial'!D19/'MIS-III Financial'!D19</f>
        <v>2.0231170204729167E-2</v>
      </c>
    </row>
    <row r="20" spans="1:6" ht="15.75" x14ac:dyDescent="0.25">
      <c r="A20" s="27" t="s">
        <v>27</v>
      </c>
      <c r="B20" s="8" t="s">
        <v>28</v>
      </c>
      <c r="C20" s="59">
        <f>'MIS-I Finicial'!C20</f>
        <v>822</v>
      </c>
      <c r="D20" s="59">
        <f>'MIS-I Finicial'!D20</f>
        <v>438.12</v>
      </c>
      <c r="E20" s="51">
        <f>'MIS-II Financial'!C20/'MIS-III Financial'!C20</f>
        <v>0</v>
      </c>
      <c r="F20" s="51">
        <f>'MIS-II Financial'!D20/'MIS-III Financial'!D20</f>
        <v>0</v>
      </c>
    </row>
    <row r="21" spans="1:6" ht="15.75" x14ac:dyDescent="0.25">
      <c r="A21" s="27" t="s">
        <v>29</v>
      </c>
      <c r="B21" s="8" t="s">
        <v>30</v>
      </c>
      <c r="C21" s="59">
        <f>'MIS-I Finicial'!C21</f>
        <v>0</v>
      </c>
      <c r="D21" s="59">
        <f>'MIS-I Finicial'!D21</f>
        <v>0</v>
      </c>
      <c r="E21" s="51">
        <v>0</v>
      </c>
      <c r="F21" s="51">
        <v>0</v>
      </c>
    </row>
    <row r="22" spans="1:6" ht="15.75" x14ac:dyDescent="0.25">
      <c r="A22" s="27" t="s">
        <v>31</v>
      </c>
      <c r="B22" s="8" t="s">
        <v>32</v>
      </c>
      <c r="C22" s="59">
        <f>'MIS-I Finicial'!C22</f>
        <v>58417</v>
      </c>
      <c r="D22" s="59">
        <f>'MIS-I Finicial'!D22</f>
        <v>194307.87</v>
      </c>
      <c r="E22" s="51">
        <f>'MIS-II Financial'!C22/'MIS-III Financial'!C22</f>
        <v>0.22859783966995909</v>
      </c>
      <c r="F22" s="51">
        <f>'MIS-II Financial'!D22/'MIS-III Financial'!D22</f>
        <v>0.34107903092139291</v>
      </c>
    </row>
    <row r="23" spans="1:6" ht="15.75" x14ac:dyDescent="0.25">
      <c r="A23" s="27" t="s">
        <v>33</v>
      </c>
      <c r="B23" s="8" t="s">
        <v>34</v>
      </c>
      <c r="C23" s="59">
        <f>'MIS-I Finicial'!C23</f>
        <v>834</v>
      </c>
      <c r="D23" s="59">
        <f>'MIS-I Finicial'!D23</f>
        <v>673.76</v>
      </c>
      <c r="E23" s="51">
        <f>'MIS-II Financial'!C23/'MIS-III Financial'!C23</f>
        <v>0.62230215827338131</v>
      </c>
      <c r="F23" s="51">
        <f>'MIS-II Financial'!D23/'MIS-III Financial'!D23</f>
        <v>1.1661719306578011</v>
      </c>
    </row>
    <row r="24" spans="1:6" ht="15.75" x14ac:dyDescent="0.25">
      <c r="A24" s="27" t="s">
        <v>35</v>
      </c>
      <c r="B24" s="8" t="s">
        <v>36</v>
      </c>
      <c r="C24" s="59">
        <f>'MIS-I Finicial'!C24</f>
        <v>128</v>
      </c>
      <c r="D24" s="59">
        <f>'MIS-I Finicial'!D24</f>
        <v>2202.5700000000002</v>
      </c>
      <c r="E24" s="51">
        <f>'MIS-II Financial'!C24/'MIS-III Financial'!C24</f>
        <v>9.375E-2</v>
      </c>
      <c r="F24" s="51">
        <f>'MIS-II Financial'!D24/'MIS-III Financial'!D24</f>
        <v>1.6073632166060554</v>
      </c>
    </row>
    <row r="25" spans="1:6" ht="15.75" x14ac:dyDescent="0.25">
      <c r="A25" s="27" t="s">
        <v>37</v>
      </c>
      <c r="B25" s="8" t="s">
        <v>38</v>
      </c>
      <c r="C25" s="59">
        <f>'MIS-I Finicial'!C25</f>
        <v>185957</v>
      </c>
      <c r="D25" s="59">
        <f>'MIS-I Finicial'!D25</f>
        <v>84251.35</v>
      </c>
      <c r="E25" s="51">
        <f>'MIS-II Financial'!C25/'MIS-III Financial'!C25</f>
        <v>0.24855208462171363</v>
      </c>
      <c r="F25" s="51">
        <f>'MIS-II Financial'!D25/'MIS-III Financial'!D25</f>
        <v>0.34647432949145618</v>
      </c>
    </row>
    <row r="26" spans="1:6" ht="15.75" x14ac:dyDescent="0.25">
      <c r="A26" s="18">
        <v>2</v>
      </c>
      <c r="B26" s="8" t="s">
        <v>57</v>
      </c>
      <c r="C26" s="58">
        <f>'MIS-I Finicial'!C26</f>
        <v>682924</v>
      </c>
      <c r="D26" s="58">
        <f>'MIS-I Finicial'!D26</f>
        <v>869774.16999999993</v>
      </c>
      <c r="E26" s="43">
        <f>'MIS-II Financial'!C26/'MIS-III Financial'!C26</f>
        <v>0.29916066795133867</v>
      </c>
      <c r="F26" s="43">
        <f>'MIS-II Financial'!D26/'MIS-III Financial'!D26</f>
        <v>0.45540030235664503</v>
      </c>
    </row>
    <row r="27" spans="1:6" ht="15.75" x14ac:dyDescent="0.25">
      <c r="A27" s="18">
        <v>3</v>
      </c>
      <c r="B27" s="46" t="s">
        <v>40</v>
      </c>
      <c r="C27" s="59">
        <f>'MIS-I Finicial'!C27</f>
        <v>439624</v>
      </c>
      <c r="D27" s="59">
        <f>'MIS-I Finicial'!D27</f>
        <v>252324.6</v>
      </c>
      <c r="E27" s="51">
        <f>'MIS-II Financial'!C27/'MIS-III Financial'!C27</f>
        <v>0.32555547467836149</v>
      </c>
      <c r="F27" s="51">
        <f>'MIS-II Financial'!D27/'MIS-III Financial'!D27</f>
        <v>0.51081872318434274</v>
      </c>
    </row>
    <row r="28" spans="1:6" ht="15.75" x14ac:dyDescent="0.25">
      <c r="A28" s="18">
        <v>4</v>
      </c>
      <c r="B28" s="14" t="s">
        <v>41</v>
      </c>
      <c r="C28" s="55"/>
      <c r="D28" s="55"/>
      <c r="E28" s="22"/>
      <c r="F28" s="23"/>
    </row>
    <row r="29" spans="1:6" ht="15.75" x14ac:dyDescent="0.25">
      <c r="A29" s="27" t="s">
        <v>42</v>
      </c>
      <c r="B29" s="8" t="s">
        <v>43</v>
      </c>
      <c r="C29" s="59">
        <f>'MIS-I Finicial'!C29</f>
        <v>1</v>
      </c>
      <c r="D29" s="59">
        <f>'MIS-I Finicial'!D29</f>
        <v>0.18</v>
      </c>
      <c r="E29" s="51">
        <f>'MIS-II Financial'!C29/'MIS-III Financial'!C29</f>
        <v>0</v>
      </c>
      <c r="F29" s="51">
        <f>'MIS-II Financial'!D29/'MIS-III Financial'!D29</f>
        <v>0</v>
      </c>
    </row>
    <row r="30" spans="1:6" ht="20.100000000000001" customHeight="1" x14ac:dyDescent="0.25">
      <c r="A30" s="27" t="s">
        <v>44</v>
      </c>
      <c r="B30" s="8" t="s">
        <v>30</v>
      </c>
      <c r="C30" s="59">
        <f>'MIS-I Finicial'!C30</f>
        <v>0</v>
      </c>
      <c r="D30" s="59">
        <f>'MIS-I Finicial'!D30</f>
        <v>0</v>
      </c>
      <c r="E30" s="51">
        <v>0</v>
      </c>
      <c r="F30" s="51">
        <v>0</v>
      </c>
    </row>
    <row r="31" spans="1:6" ht="20.100000000000001" customHeight="1" x14ac:dyDescent="0.25">
      <c r="A31" s="27" t="s">
        <v>45</v>
      </c>
      <c r="B31" s="8" t="s">
        <v>46</v>
      </c>
      <c r="C31" s="59">
        <f>'MIS-I Finicial'!C31</f>
        <v>5828</v>
      </c>
      <c r="D31" s="59">
        <f>'MIS-I Finicial'!D31</f>
        <v>66099.03</v>
      </c>
      <c r="E31" s="51">
        <f>'MIS-II Financial'!C31/'MIS-III Financial'!C31</f>
        <v>0.41077556623198352</v>
      </c>
      <c r="F31" s="51">
        <f>'MIS-II Financial'!D31/'MIS-III Financial'!D31</f>
        <v>0.43945365007625681</v>
      </c>
    </row>
    <row r="32" spans="1:6" ht="20.100000000000001" customHeight="1" x14ac:dyDescent="0.25">
      <c r="A32" s="27" t="s">
        <v>47</v>
      </c>
      <c r="B32" s="8" t="s">
        <v>83</v>
      </c>
      <c r="C32" s="59">
        <f>'MIS-I Finicial'!C32</f>
        <v>16213</v>
      </c>
      <c r="D32" s="59">
        <f>'MIS-I Finicial'!D32</f>
        <v>13099.95</v>
      </c>
      <c r="E32" s="51">
        <f>'MIS-II Financial'!C32/'MIS-III Financial'!C32</f>
        <v>2.0354036883981991E-2</v>
      </c>
      <c r="F32" s="51">
        <f>'MIS-II Financial'!D32/'MIS-III Financial'!D32</f>
        <v>2.7198577093805701E-2</v>
      </c>
    </row>
    <row r="33" spans="1:9" ht="20.100000000000001" customHeight="1" x14ac:dyDescent="0.25">
      <c r="A33" s="27" t="s">
        <v>49</v>
      </c>
      <c r="B33" s="8" t="s">
        <v>38</v>
      </c>
      <c r="C33" s="59">
        <f>'MIS-I Finicial'!C33</f>
        <v>128792</v>
      </c>
      <c r="D33" s="59">
        <f>'MIS-I Finicial'!D33</f>
        <v>342386.2</v>
      </c>
      <c r="E33" s="51">
        <f>'MIS-II Financial'!C33/'MIS-III Financial'!C33</f>
        <v>0.56478663271010621</v>
      </c>
      <c r="F33" s="51">
        <f>'MIS-II Financial'!D33/'MIS-III Financial'!D33</f>
        <v>0.68390434544382916</v>
      </c>
    </row>
    <row r="34" spans="1:9" ht="20.100000000000001" customHeight="1" x14ac:dyDescent="0.25">
      <c r="A34" s="18">
        <v>5</v>
      </c>
      <c r="B34" s="8" t="s">
        <v>84</v>
      </c>
      <c r="C34" s="58">
        <f>'MIS-I Finicial'!C34</f>
        <v>150834</v>
      </c>
      <c r="D34" s="58">
        <f>'MIS-I Finicial'!D34</f>
        <v>421585.36</v>
      </c>
      <c r="E34" s="43">
        <f>'MIS-II Financial'!C34/'MIS-III Financial'!C34</f>
        <v>0.50031160083270354</v>
      </c>
      <c r="F34" s="43">
        <f>'MIS-II Financial'!D34/'MIS-III Financial'!D34</f>
        <v>0.62517154295870236</v>
      </c>
    </row>
    <row r="35" spans="1:9" s="48" customFormat="1" ht="20.100000000000001" customHeight="1" x14ac:dyDescent="0.25">
      <c r="A35" s="47"/>
      <c r="B35" s="41" t="s">
        <v>85</v>
      </c>
      <c r="C35" s="58">
        <f>'MIS-I Finicial'!C35</f>
        <v>833758</v>
      </c>
      <c r="D35" s="58">
        <f>'MIS-I Finicial'!D35</f>
        <v>1291359.5299999998</v>
      </c>
      <c r="E35" s="43">
        <f>'MIS-II Financial'!C35/'MIS-III Financial'!C35</f>
        <v>0.33555060341250098</v>
      </c>
      <c r="F35" s="43">
        <f>'MIS-II Financial'!D35/'MIS-III Financial'!D35</f>
        <v>0.51082489010632071</v>
      </c>
      <c r="H35" s="48" t="s">
        <v>86</v>
      </c>
    </row>
    <row r="37" spans="1:9" ht="39" customHeight="1" x14ac:dyDescent="0.25">
      <c r="A37" s="68"/>
      <c r="B37" s="68"/>
      <c r="C37" s="68"/>
      <c r="D37" s="68"/>
      <c r="E37" s="68"/>
      <c r="F37" s="17"/>
      <c r="G37" s="17"/>
      <c r="H37" s="17"/>
      <c r="I37" s="4"/>
    </row>
    <row r="38" spans="1:9" x14ac:dyDescent="0.25">
      <c r="A38" s="3"/>
      <c r="B38" s="3"/>
      <c r="C38" s="3"/>
      <c r="D38" s="3"/>
      <c r="E38" s="3"/>
      <c r="F38" s="4"/>
      <c r="G38" s="4"/>
      <c r="H38" s="4"/>
      <c r="I38" s="4"/>
    </row>
  </sheetData>
  <mergeCells count="11">
    <mergeCell ref="A8:A9"/>
    <mergeCell ref="B8:B9"/>
    <mergeCell ref="C8:D8"/>
    <mergeCell ref="E8:F8"/>
    <mergeCell ref="A37:E37"/>
    <mergeCell ref="A7:F7"/>
    <mergeCell ref="A1:F1"/>
    <mergeCell ref="A4:F4"/>
    <mergeCell ref="A5:F5"/>
    <mergeCell ref="A6:B6"/>
    <mergeCell ref="C6:F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8"/>
  <sheetViews>
    <sheetView view="pageBreakPreview" topLeftCell="A6" zoomScaleSheetLayoutView="100" workbookViewId="0">
      <selection activeCell="C9" sqref="C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7" ht="24" customHeight="1" x14ac:dyDescent="0.45">
      <c r="A1" s="70" t="s">
        <v>0</v>
      </c>
      <c r="B1" s="70"/>
      <c r="C1" s="70"/>
      <c r="D1" s="70"/>
      <c r="E1" s="13"/>
    </row>
    <row r="2" spans="1:7" ht="22.5" hidden="1" x14ac:dyDescent="0.45">
      <c r="A2" s="50"/>
      <c r="B2" s="50"/>
      <c r="C2" s="50"/>
      <c r="D2" s="50"/>
      <c r="E2" s="13"/>
    </row>
    <row r="3" spans="1:7" ht="22.5" hidden="1" x14ac:dyDescent="0.45">
      <c r="A3" s="50"/>
      <c r="B3" s="50"/>
      <c r="C3" s="50"/>
      <c r="D3" s="50"/>
      <c r="E3" s="13"/>
    </row>
    <row r="4" spans="1:7" ht="24" customHeight="1" x14ac:dyDescent="0.25">
      <c r="A4" s="81" t="s">
        <v>1</v>
      </c>
      <c r="B4" s="81"/>
      <c r="C4" s="81"/>
      <c r="D4" s="81"/>
      <c r="E4" s="13"/>
    </row>
    <row r="5" spans="1:7" ht="24" customHeight="1" x14ac:dyDescent="0.25">
      <c r="A5" s="69" t="s">
        <v>53</v>
      </c>
      <c r="B5" s="69"/>
      <c r="C5" s="69"/>
      <c r="D5" s="69"/>
      <c r="E5" s="13"/>
    </row>
    <row r="6" spans="1:7" ht="24" customHeight="1" x14ac:dyDescent="0.25">
      <c r="A6" s="72" t="s">
        <v>2</v>
      </c>
      <c r="B6" s="72"/>
      <c r="C6" s="73" t="s">
        <v>3</v>
      </c>
      <c r="D6" s="73"/>
      <c r="E6" s="19"/>
      <c r="F6" s="2"/>
    </row>
    <row r="7" spans="1:7" ht="15.75" x14ac:dyDescent="0.25">
      <c r="A7" s="78" t="s">
        <v>54</v>
      </c>
      <c r="B7" s="79"/>
      <c r="C7" s="79"/>
      <c r="D7" s="80"/>
      <c r="E7" s="13"/>
    </row>
    <row r="8" spans="1:7" ht="31.5" customHeight="1" x14ac:dyDescent="0.25">
      <c r="A8" s="76" t="s">
        <v>55</v>
      </c>
      <c r="B8" s="74" t="s">
        <v>5</v>
      </c>
      <c r="C8" s="67" t="s">
        <v>87</v>
      </c>
      <c r="D8" s="67"/>
    </row>
    <row r="9" spans="1:7" ht="15.75" x14ac:dyDescent="0.25">
      <c r="A9" s="77"/>
      <c r="B9" s="75"/>
      <c r="C9" s="21" t="s">
        <v>6</v>
      </c>
      <c r="D9" s="21" t="s">
        <v>7</v>
      </c>
    </row>
    <row r="10" spans="1:7" ht="19.5" customHeight="1" x14ac:dyDescent="0.25">
      <c r="A10" s="18">
        <v>1</v>
      </c>
      <c r="B10" s="14" t="s">
        <v>8</v>
      </c>
      <c r="C10" s="22"/>
      <c r="D10" s="23"/>
      <c r="G10" s="1" t="s">
        <v>56</v>
      </c>
    </row>
    <row r="11" spans="1:7" ht="19.5" customHeight="1" x14ac:dyDescent="0.25">
      <c r="A11" s="29" t="s">
        <v>9</v>
      </c>
      <c r="B11" s="10" t="s">
        <v>10</v>
      </c>
      <c r="C11" s="52">
        <f>SUM(C12:C14)</f>
        <v>2026158</v>
      </c>
      <c r="D11" s="52">
        <f>SUM(D12:D14)</f>
        <v>7152935.21</v>
      </c>
    </row>
    <row r="12" spans="1:7" ht="19.5" customHeight="1" x14ac:dyDescent="0.25">
      <c r="A12" s="30" t="s">
        <v>11</v>
      </c>
      <c r="B12" s="6" t="s">
        <v>12</v>
      </c>
      <c r="C12" s="53">
        <v>1990002</v>
      </c>
      <c r="D12" s="53">
        <v>5697063.1699999999</v>
      </c>
    </row>
    <row r="13" spans="1:7" ht="19.5" customHeight="1" x14ac:dyDescent="0.25">
      <c r="A13" s="30" t="s">
        <v>13</v>
      </c>
      <c r="B13" s="6" t="s">
        <v>14</v>
      </c>
      <c r="C13" s="53">
        <v>7785</v>
      </c>
      <c r="D13" s="53">
        <v>94192.54</v>
      </c>
    </row>
    <row r="14" spans="1:7" ht="19.5" customHeight="1" x14ac:dyDescent="0.25">
      <c r="A14" s="30" t="s">
        <v>15</v>
      </c>
      <c r="B14" s="6" t="s">
        <v>16</v>
      </c>
      <c r="C14" s="53">
        <v>28371</v>
      </c>
      <c r="D14" s="53">
        <v>1361679.5</v>
      </c>
    </row>
    <row r="15" spans="1:7" ht="27" customHeight="1" x14ac:dyDescent="0.25">
      <c r="A15" s="27" t="s">
        <v>17</v>
      </c>
      <c r="B15" s="16" t="s">
        <v>18</v>
      </c>
      <c r="C15" s="52">
        <f>SUM(C16:C19)</f>
        <v>404466</v>
      </c>
      <c r="D15" s="52">
        <f>SUM(D16:D19)</f>
        <v>9160350.0700000003</v>
      </c>
      <c r="E15" s="5"/>
    </row>
    <row r="16" spans="1:7" ht="19.5" customHeight="1" x14ac:dyDescent="0.25">
      <c r="A16" s="30" t="s">
        <v>19</v>
      </c>
      <c r="B16" s="7" t="s">
        <v>20</v>
      </c>
      <c r="C16" s="53">
        <v>335596</v>
      </c>
      <c r="D16" s="53">
        <v>3741625.5</v>
      </c>
    </row>
    <row r="17" spans="1:4" ht="19.5" customHeight="1" x14ac:dyDescent="0.25">
      <c r="A17" s="30" t="s">
        <v>21</v>
      </c>
      <c r="B17" s="7" t="s">
        <v>22</v>
      </c>
      <c r="C17" s="53">
        <v>35968</v>
      </c>
      <c r="D17" s="53">
        <v>2870896.46</v>
      </c>
    </row>
    <row r="18" spans="1:4" ht="17.25" customHeight="1" x14ac:dyDescent="0.25">
      <c r="A18" s="30" t="s">
        <v>23</v>
      </c>
      <c r="B18" s="7" t="s">
        <v>24</v>
      </c>
      <c r="C18" s="53">
        <v>30559</v>
      </c>
      <c r="D18" s="53">
        <v>2512421.66</v>
      </c>
    </row>
    <row r="19" spans="1:4" ht="19.5" customHeight="1" x14ac:dyDescent="0.25">
      <c r="A19" s="30" t="s">
        <v>25</v>
      </c>
      <c r="B19" s="6" t="s">
        <v>26</v>
      </c>
      <c r="C19" s="53">
        <v>2343</v>
      </c>
      <c r="D19" s="53">
        <v>35406.449999999997</v>
      </c>
    </row>
    <row r="20" spans="1:4" ht="19.5" customHeight="1" x14ac:dyDescent="0.25">
      <c r="A20" s="27" t="s">
        <v>27</v>
      </c>
      <c r="B20" s="10" t="s">
        <v>28</v>
      </c>
      <c r="C20" s="53">
        <v>568</v>
      </c>
      <c r="D20" s="53">
        <v>21988.53</v>
      </c>
    </row>
    <row r="21" spans="1:4" ht="19.5" customHeight="1" x14ac:dyDescent="0.25">
      <c r="A21" s="27" t="s">
        <v>29</v>
      </c>
      <c r="B21" s="10" t="s">
        <v>30</v>
      </c>
      <c r="C21" s="53">
        <v>13318</v>
      </c>
      <c r="D21" s="53">
        <v>35555.01</v>
      </c>
    </row>
    <row r="22" spans="1:4" ht="19.5" customHeight="1" x14ac:dyDescent="0.25">
      <c r="A22" s="27" t="s">
        <v>31</v>
      </c>
      <c r="B22" s="10" t="s">
        <v>32</v>
      </c>
      <c r="C22" s="53">
        <v>53809</v>
      </c>
      <c r="D22" s="53">
        <v>579264.56000000006</v>
      </c>
    </row>
    <row r="23" spans="1:4" ht="19.5" customHeight="1" x14ac:dyDescent="0.25">
      <c r="A23" s="27" t="s">
        <v>33</v>
      </c>
      <c r="B23" s="10" t="s">
        <v>34</v>
      </c>
      <c r="C23" s="53">
        <v>10624</v>
      </c>
      <c r="D23" s="53">
        <v>29709.99</v>
      </c>
    </row>
    <row r="24" spans="1:4" ht="19.5" customHeight="1" x14ac:dyDescent="0.25">
      <c r="A24" s="27" t="s">
        <v>35</v>
      </c>
      <c r="B24" s="10" t="s">
        <v>36</v>
      </c>
      <c r="C24" s="53">
        <v>4755</v>
      </c>
      <c r="D24" s="53">
        <v>32873.82</v>
      </c>
    </row>
    <row r="25" spans="1:4" ht="19.5" customHeight="1" x14ac:dyDescent="0.25">
      <c r="A25" s="27" t="s">
        <v>37</v>
      </c>
      <c r="B25" s="10" t="s">
        <v>38</v>
      </c>
      <c r="C25" s="53">
        <v>14950</v>
      </c>
      <c r="D25" s="53">
        <v>54295.43</v>
      </c>
    </row>
    <row r="26" spans="1:4" ht="19.5" customHeight="1" x14ac:dyDescent="0.25">
      <c r="A26" s="31">
        <v>2</v>
      </c>
      <c r="B26" s="32" t="s">
        <v>57</v>
      </c>
      <c r="C26" s="54">
        <f>C11+C15+C20+C21+C22+C23+C24+C25</f>
        <v>2528648</v>
      </c>
      <c r="D26" s="54">
        <f>D11+D15+D20+D21+D22+D23+D24+D25</f>
        <v>17066972.619999997</v>
      </c>
    </row>
    <row r="27" spans="1:4" ht="19.5" customHeight="1" x14ac:dyDescent="0.25">
      <c r="A27" s="18">
        <v>3</v>
      </c>
      <c r="B27" s="15" t="s">
        <v>40</v>
      </c>
      <c r="C27" s="53">
        <v>1431221</v>
      </c>
      <c r="D27" s="53">
        <v>3859583.3</v>
      </c>
    </row>
    <row r="28" spans="1:4" ht="19.5" customHeight="1" x14ac:dyDescent="0.25">
      <c r="A28" s="18">
        <v>4</v>
      </c>
      <c r="B28" s="14" t="s">
        <v>41</v>
      </c>
      <c r="C28" s="55"/>
      <c r="D28" s="56"/>
    </row>
    <row r="29" spans="1:4" ht="18" customHeight="1" x14ac:dyDescent="0.25">
      <c r="A29" s="27" t="s">
        <v>42</v>
      </c>
      <c r="B29" s="10" t="s">
        <v>43</v>
      </c>
      <c r="C29" s="53">
        <v>2051</v>
      </c>
      <c r="D29" s="53">
        <v>762682.54</v>
      </c>
    </row>
    <row r="30" spans="1:4" ht="19.5" customHeight="1" x14ac:dyDescent="0.25">
      <c r="A30" s="27" t="s">
        <v>44</v>
      </c>
      <c r="B30" s="10" t="s">
        <v>30</v>
      </c>
      <c r="C30" s="53">
        <v>6676</v>
      </c>
      <c r="D30" s="53">
        <v>68866.850000000006</v>
      </c>
    </row>
    <row r="31" spans="1:4" ht="19.5" customHeight="1" x14ac:dyDescent="0.25">
      <c r="A31" s="27" t="s">
        <v>45</v>
      </c>
      <c r="B31" s="10" t="s">
        <v>46</v>
      </c>
      <c r="C31" s="53">
        <v>81591</v>
      </c>
      <c r="D31" s="53">
        <v>1602580.46</v>
      </c>
    </row>
    <row r="32" spans="1:4" ht="19.5" customHeight="1" x14ac:dyDescent="0.25">
      <c r="A32" s="27" t="s">
        <v>47</v>
      </c>
      <c r="B32" s="10" t="s">
        <v>48</v>
      </c>
      <c r="C32" s="53">
        <v>208764</v>
      </c>
      <c r="D32" s="53">
        <v>866205.6</v>
      </c>
    </row>
    <row r="33" spans="1:10" ht="19.5" customHeight="1" x14ac:dyDescent="0.25">
      <c r="A33" s="27" t="s">
        <v>49</v>
      </c>
      <c r="B33" s="10" t="s">
        <v>38</v>
      </c>
      <c r="C33" s="53">
        <v>412584</v>
      </c>
      <c r="D33" s="53">
        <v>11975124.300000001</v>
      </c>
    </row>
    <row r="34" spans="1:10" ht="19.5" customHeight="1" x14ac:dyDescent="0.25">
      <c r="A34" s="31">
        <v>5</v>
      </c>
      <c r="B34" s="32" t="s">
        <v>58</v>
      </c>
      <c r="C34" s="54">
        <f>C29+C30+C31+C32+C33</f>
        <v>711666</v>
      </c>
      <c r="D34" s="54">
        <f>D29+D30+D31+D32+D33</f>
        <v>15275459.75</v>
      </c>
    </row>
    <row r="35" spans="1:10" s="4" customFormat="1" ht="19.5" customHeight="1" x14ac:dyDescent="0.2">
      <c r="A35" s="35"/>
      <c r="B35" s="34" t="s">
        <v>51</v>
      </c>
      <c r="C35" s="57">
        <f>C26+C34</f>
        <v>3240314</v>
      </c>
      <c r="D35" s="57">
        <f>D26+D34</f>
        <v>32342432.369999997</v>
      </c>
    </row>
    <row r="37" spans="1:10" ht="39" customHeight="1" x14ac:dyDescent="0.25">
      <c r="A37" s="68"/>
      <c r="B37" s="68"/>
      <c r="C37" s="68"/>
      <c r="D37" s="68"/>
      <c r="E37" s="68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4:D4"/>
    <mergeCell ref="A7:D7"/>
    <mergeCell ref="A5:D5"/>
    <mergeCell ref="C6:D6"/>
    <mergeCell ref="A6:B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8"/>
  <sheetViews>
    <sheetView view="pageBreakPreview" topLeftCell="A4" zoomScaleSheetLayoutView="100" workbookViewId="0">
      <selection activeCell="C9" sqref="C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2.5" x14ac:dyDescent="0.45">
      <c r="A1" s="70" t="s">
        <v>0</v>
      </c>
      <c r="B1" s="70"/>
      <c r="C1" s="70"/>
      <c r="D1" s="70"/>
      <c r="E1" s="13"/>
    </row>
    <row r="2" spans="1:6" ht="22.5" hidden="1" x14ac:dyDescent="0.45">
      <c r="A2" s="50"/>
      <c r="B2" s="50"/>
      <c r="C2" s="50"/>
      <c r="D2" s="50"/>
      <c r="E2" s="13"/>
    </row>
    <row r="3" spans="1:6" ht="22.5" hidden="1" x14ac:dyDescent="0.45">
      <c r="A3" s="50"/>
      <c r="B3" s="50"/>
      <c r="C3" s="50"/>
      <c r="D3" s="50"/>
      <c r="E3" s="13"/>
    </row>
    <row r="4" spans="1:6" ht="24" customHeight="1" x14ac:dyDescent="0.25">
      <c r="A4" s="81" t="s">
        <v>1</v>
      </c>
      <c r="B4" s="81"/>
      <c r="C4" s="81"/>
      <c r="D4" s="81"/>
      <c r="E4" s="13"/>
    </row>
    <row r="5" spans="1:6" ht="24" customHeight="1" x14ac:dyDescent="0.25">
      <c r="A5" s="69" t="str">
        <f>'MIS-I Pub Sec Bk'!A5:D5</f>
        <v>Statement showing Targets of Annual Credit Plans ( ACP)  for the year 2025 - 26</v>
      </c>
      <c r="B5" s="69"/>
      <c r="C5" s="69"/>
      <c r="D5" s="69"/>
      <c r="E5" s="13"/>
    </row>
    <row r="6" spans="1:6" ht="24" customHeight="1" x14ac:dyDescent="0.25">
      <c r="A6" s="72" t="s">
        <v>2</v>
      </c>
      <c r="B6" s="72"/>
      <c r="C6" s="73" t="s">
        <v>3</v>
      </c>
      <c r="D6" s="73"/>
      <c r="E6" s="19"/>
      <c r="F6" s="2"/>
    </row>
    <row r="7" spans="1:6" ht="15.75" x14ac:dyDescent="0.25">
      <c r="A7" s="78" t="s">
        <v>59</v>
      </c>
      <c r="B7" s="79"/>
      <c r="C7" s="79"/>
      <c r="D7" s="80"/>
      <c r="E7" s="13"/>
    </row>
    <row r="8" spans="1:6" ht="31.5" customHeight="1" x14ac:dyDescent="0.25">
      <c r="A8" s="76" t="s">
        <v>55</v>
      </c>
      <c r="B8" s="74" t="s">
        <v>5</v>
      </c>
      <c r="C8" s="67" t="s">
        <v>87</v>
      </c>
      <c r="D8" s="67"/>
    </row>
    <row r="9" spans="1:6" ht="15.75" x14ac:dyDescent="0.25">
      <c r="A9" s="77"/>
      <c r="B9" s="75"/>
      <c r="C9" s="21" t="s">
        <v>6</v>
      </c>
      <c r="D9" s="21" t="s">
        <v>7</v>
      </c>
    </row>
    <row r="10" spans="1:6" ht="19.5" customHeight="1" x14ac:dyDescent="0.25">
      <c r="A10" s="18">
        <v>1</v>
      </c>
      <c r="B10" s="14" t="s">
        <v>8</v>
      </c>
      <c r="C10" s="22"/>
      <c r="D10" s="23"/>
    </row>
    <row r="11" spans="1:6" ht="19.5" customHeight="1" x14ac:dyDescent="0.25">
      <c r="A11" s="29" t="s">
        <v>9</v>
      </c>
      <c r="B11" s="10" t="s">
        <v>10</v>
      </c>
      <c r="C11" s="52">
        <f>SUM(C12:C14)</f>
        <v>659986</v>
      </c>
      <c r="D11" s="52">
        <f>SUM(D12:D14)</f>
        <v>3912323.57</v>
      </c>
    </row>
    <row r="12" spans="1:6" ht="19.5" customHeight="1" x14ac:dyDescent="0.25">
      <c r="A12" s="30" t="s">
        <v>11</v>
      </c>
      <c r="B12" s="6" t="s">
        <v>12</v>
      </c>
      <c r="C12" s="53">
        <v>641603</v>
      </c>
      <c r="D12" s="53">
        <v>1849059.66</v>
      </c>
    </row>
    <row r="13" spans="1:6" ht="19.5" customHeight="1" x14ac:dyDescent="0.25">
      <c r="A13" s="30" t="s">
        <v>13</v>
      </c>
      <c r="B13" s="6" t="s">
        <v>14</v>
      </c>
      <c r="C13" s="53">
        <v>1443</v>
      </c>
      <c r="D13" s="53">
        <v>91939.21</v>
      </c>
    </row>
    <row r="14" spans="1:6" ht="19.5" customHeight="1" x14ac:dyDescent="0.25">
      <c r="A14" s="30" t="s">
        <v>15</v>
      </c>
      <c r="B14" s="6" t="s">
        <v>16</v>
      </c>
      <c r="C14" s="53">
        <v>16940</v>
      </c>
      <c r="D14" s="53">
        <v>1971324.7</v>
      </c>
    </row>
    <row r="15" spans="1:6" ht="28.5" customHeight="1" x14ac:dyDescent="0.25">
      <c r="A15" s="27" t="s">
        <v>17</v>
      </c>
      <c r="B15" s="16" t="s">
        <v>18</v>
      </c>
      <c r="C15" s="52">
        <f>SUM(C16:C19)</f>
        <v>334530</v>
      </c>
      <c r="D15" s="52">
        <f>SUM(D16:D19)</f>
        <v>21406759.969999999</v>
      </c>
      <c r="E15" s="5"/>
    </row>
    <row r="16" spans="1:6" ht="19.5" customHeight="1" x14ac:dyDescent="0.25">
      <c r="A16" s="30" t="s">
        <v>19</v>
      </c>
      <c r="B16" s="7" t="s">
        <v>20</v>
      </c>
      <c r="C16" s="53">
        <v>184365</v>
      </c>
      <c r="D16" s="53">
        <v>6310900.4299999997</v>
      </c>
    </row>
    <row r="17" spans="1:4" ht="19.5" customHeight="1" x14ac:dyDescent="0.25">
      <c r="A17" s="30" t="s">
        <v>21</v>
      </c>
      <c r="B17" s="7" t="s">
        <v>22</v>
      </c>
      <c r="C17" s="53">
        <v>89783</v>
      </c>
      <c r="D17" s="53">
        <v>7608807.4000000004</v>
      </c>
    </row>
    <row r="18" spans="1:4" ht="19.5" customHeight="1" x14ac:dyDescent="0.25">
      <c r="A18" s="30" t="s">
        <v>23</v>
      </c>
      <c r="B18" s="7" t="s">
        <v>24</v>
      </c>
      <c r="C18" s="53">
        <v>58238</v>
      </c>
      <c r="D18" s="53">
        <v>7362338.8700000001</v>
      </c>
    </row>
    <row r="19" spans="1:4" ht="19.5" customHeight="1" x14ac:dyDescent="0.25">
      <c r="A19" s="30" t="s">
        <v>25</v>
      </c>
      <c r="B19" s="6" t="s">
        <v>26</v>
      </c>
      <c r="C19" s="53">
        <v>2144</v>
      </c>
      <c r="D19" s="53">
        <v>124713.27</v>
      </c>
    </row>
    <row r="20" spans="1:4" ht="19.5" customHeight="1" x14ac:dyDescent="0.25">
      <c r="A20" s="27" t="s">
        <v>27</v>
      </c>
      <c r="B20" s="10" t="s">
        <v>28</v>
      </c>
      <c r="C20" s="53">
        <v>2231</v>
      </c>
      <c r="D20" s="53">
        <v>57724.05</v>
      </c>
    </row>
    <row r="21" spans="1:4" ht="19.5" customHeight="1" x14ac:dyDescent="0.25">
      <c r="A21" s="27" t="s">
        <v>29</v>
      </c>
      <c r="B21" s="10" t="s">
        <v>30</v>
      </c>
      <c r="C21" s="53">
        <v>2826</v>
      </c>
      <c r="D21" s="53">
        <v>22190.25</v>
      </c>
    </row>
    <row r="22" spans="1:4" ht="19.5" customHeight="1" x14ac:dyDescent="0.25">
      <c r="A22" s="27" t="s">
        <v>31</v>
      </c>
      <c r="B22" s="10" t="s">
        <v>32</v>
      </c>
      <c r="C22" s="53">
        <v>220493</v>
      </c>
      <c r="D22" s="53">
        <v>1150895.3600000001</v>
      </c>
    </row>
    <row r="23" spans="1:4" ht="19.5" customHeight="1" x14ac:dyDescent="0.25">
      <c r="A23" s="27" t="s">
        <v>33</v>
      </c>
      <c r="B23" s="10" t="s">
        <v>34</v>
      </c>
      <c r="C23" s="53">
        <v>1571</v>
      </c>
      <c r="D23" s="53">
        <v>5762.32</v>
      </c>
    </row>
    <row r="24" spans="1:4" ht="19.5" customHeight="1" x14ac:dyDescent="0.25">
      <c r="A24" s="27" t="s">
        <v>35</v>
      </c>
      <c r="B24" s="10" t="s">
        <v>36</v>
      </c>
      <c r="C24" s="53">
        <v>1461</v>
      </c>
      <c r="D24" s="53">
        <v>10430.02</v>
      </c>
    </row>
    <row r="25" spans="1:4" ht="19.5" customHeight="1" x14ac:dyDescent="0.25">
      <c r="A25" s="27" t="s">
        <v>37</v>
      </c>
      <c r="B25" s="10" t="s">
        <v>38</v>
      </c>
      <c r="C25" s="53">
        <v>138260</v>
      </c>
      <c r="D25" s="53">
        <v>93563.02</v>
      </c>
    </row>
    <row r="26" spans="1:4" ht="19.5" customHeight="1" x14ac:dyDescent="0.25">
      <c r="A26" s="31">
        <v>2</v>
      </c>
      <c r="B26" s="32" t="s">
        <v>57</v>
      </c>
      <c r="C26" s="54">
        <f>C11+C15+C20+C21+C22+C23+C24+C25</f>
        <v>1361358</v>
      </c>
      <c r="D26" s="54">
        <f>D11+D15+D20+D21+D22+D23+D24+D25</f>
        <v>26659648.559999999</v>
      </c>
    </row>
    <row r="27" spans="1:4" ht="19.5" customHeight="1" x14ac:dyDescent="0.25">
      <c r="A27" s="18">
        <v>3</v>
      </c>
      <c r="B27" s="15" t="s">
        <v>40</v>
      </c>
      <c r="C27" s="53">
        <v>523132</v>
      </c>
      <c r="D27" s="53">
        <v>1484103.01</v>
      </c>
    </row>
    <row r="28" spans="1:4" ht="19.5" customHeight="1" x14ac:dyDescent="0.25">
      <c r="A28" s="18">
        <v>4</v>
      </c>
      <c r="B28" s="14" t="s">
        <v>41</v>
      </c>
      <c r="C28" s="55"/>
      <c r="D28" s="56"/>
    </row>
    <row r="29" spans="1:4" ht="18.75" customHeight="1" x14ac:dyDescent="0.25">
      <c r="A29" s="27" t="s">
        <v>42</v>
      </c>
      <c r="B29" s="10" t="s">
        <v>43</v>
      </c>
      <c r="C29" s="53">
        <v>8843</v>
      </c>
      <c r="D29" s="53">
        <v>282837.95</v>
      </c>
    </row>
    <row r="30" spans="1:4" ht="19.5" customHeight="1" x14ac:dyDescent="0.25">
      <c r="A30" s="27" t="s">
        <v>44</v>
      </c>
      <c r="B30" s="10" t="s">
        <v>30</v>
      </c>
      <c r="C30" s="53">
        <v>3124</v>
      </c>
      <c r="D30" s="53">
        <v>72015.83</v>
      </c>
    </row>
    <row r="31" spans="1:4" ht="19.5" customHeight="1" x14ac:dyDescent="0.25">
      <c r="A31" s="27" t="s">
        <v>45</v>
      </c>
      <c r="B31" s="10" t="s">
        <v>46</v>
      </c>
      <c r="C31" s="53">
        <v>59977</v>
      </c>
      <c r="D31" s="53">
        <v>1834643.21</v>
      </c>
    </row>
    <row r="32" spans="1:4" ht="19.5" customHeight="1" x14ac:dyDescent="0.25">
      <c r="A32" s="27" t="s">
        <v>47</v>
      </c>
      <c r="B32" s="10" t="s">
        <v>48</v>
      </c>
      <c r="C32" s="53">
        <v>198925</v>
      </c>
      <c r="D32" s="53">
        <v>769521.63</v>
      </c>
    </row>
    <row r="33" spans="1:10" ht="19.5" customHeight="1" x14ac:dyDescent="0.25">
      <c r="A33" s="27" t="s">
        <v>49</v>
      </c>
      <c r="B33" s="10" t="s">
        <v>38</v>
      </c>
      <c r="C33" s="53">
        <v>3087262</v>
      </c>
      <c r="D33" s="53">
        <v>27165135.539999999</v>
      </c>
    </row>
    <row r="34" spans="1:10" ht="19.5" customHeight="1" x14ac:dyDescent="0.25">
      <c r="A34" s="31">
        <v>5</v>
      </c>
      <c r="B34" s="32" t="s">
        <v>58</v>
      </c>
      <c r="C34" s="54">
        <f>C29+C30+C31+C32+C33</f>
        <v>3358131</v>
      </c>
      <c r="D34" s="54">
        <f>D29+D30+D31+D32+D33</f>
        <v>30124154.16</v>
      </c>
    </row>
    <row r="35" spans="1:10" s="4" customFormat="1" ht="19.5" customHeight="1" x14ac:dyDescent="0.2">
      <c r="A35" s="35"/>
      <c r="B35" s="34" t="s">
        <v>51</v>
      </c>
      <c r="C35" s="57">
        <f>C26+C34</f>
        <v>4719489</v>
      </c>
      <c r="D35" s="57">
        <f>D26+D34</f>
        <v>56783802.719999999</v>
      </c>
    </row>
    <row r="37" spans="1:10" ht="39" customHeight="1" x14ac:dyDescent="0.25">
      <c r="A37" s="68"/>
      <c r="B37" s="68"/>
      <c r="C37" s="68"/>
      <c r="D37" s="68"/>
      <c r="E37" s="68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5:D5"/>
    <mergeCell ref="A7:D7"/>
    <mergeCell ref="A4:D4"/>
    <mergeCell ref="A6:B6"/>
    <mergeCell ref="C6:D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8"/>
  <sheetViews>
    <sheetView view="pageBreakPreview" zoomScaleSheetLayoutView="100" workbookViewId="0">
      <selection activeCell="C9" sqref="C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4" customHeight="1" x14ac:dyDescent="0.45">
      <c r="A1" s="70" t="s">
        <v>0</v>
      </c>
      <c r="B1" s="70"/>
      <c r="C1" s="70"/>
      <c r="D1" s="70"/>
      <c r="E1" s="13"/>
    </row>
    <row r="2" spans="1:6" ht="22.5" hidden="1" x14ac:dyDescent="0.45">
      <c r="A2" s="50"/>
      <c r="B2" s="50"/>
      <c r="C2" s="50"/>
      <c r="D2" s="50"/>
      <c r="E2" s="13"/>
    </row>
    <row r="3" spans="1:6" ht="22.5" hidden="1" x14ac:dyDescent="0.45">
      <c r="A3" s="50"/>
      <c r="B3" s="50"/>
      <c r="C3" s="50"/>
      <c r="D3" s="50"/>
      <c r="E3" s="13"/>
    </row>
    <row r="4" spans="1:6" ht="16.5" x14ac:dyDescent="0.25">
      <c r="A4" s="81" t="s">
        <v>1</v>
      </c>
      <c r="B4" s="81"/>
      <c r="C4" s="81"/>
      <c r="D4" s="81"/>
      <c r="E4" s="13"/>
    </row>
    <row r="5" spans="1:6" ht="24" customHeight="1" x14ac:dyDescent="0.25">
      <c r="A5" s="69" t="str">
        <f>'MIS-I Pvt Sec Bk'!A5:D5</f>
        <v>Statement showing Targets of Annual Credit Plans ( ACP)  for the year 2025 - 26</v>
      </c>
      <c r="B5" s="69"/>
      <c r="C5" s="69"/>
      <c r="D5" s="69"/>
      <c r="E5" s="13"/>
    </row>
    <row r="6" spans="1:6" ht="24" customHeight="1" x14ac:dyDescent="0.25">
      <c r="A6" s="72" t="s">
        <v>2</v>
      </c>
      <c r="B6" s="72"/>
      <c r="C6" s="73" t="s">
        <v>3</v>
      </c>
      <c r="D6" s="73"/>
      <c r="E6" s="19"/>
      <c r="F6" s="2"/>
    </row>
    <row r="7" spans="1:6" ht="15.75" x14ac:dyDescent="0.25">
      <c r="A7" s="78" t="s">
        <v>60</v>
      </c>
      <c r="B7" s="79"/>
      <c r="C7" s="79"/>
      <c r="D7" s="80"/>
      <c r="E7" s="13"/>
    </row>
    <row r="8" spans="1:6" ht="31.5" customHeight="1" x14ac:dyDescent="0.25">
      <c r="A8" s="76" t="s">
        <v>55</v>
      </c>
      <c r="B8" s="74" t="s">
        <v>5</v>
      </c>
      <c r="C8" s="67" t="s">
        <v>87</v>
      </c>
      <c r="D8" s="67"/>
    </row>
    <row r="9" spans="1:6" ht="15.75" x14ac:dyDescent="0.25">
      <c r="A9" s="77"/>
      <c r="B9" s="75"/>
      <c r="C9" s="21" t="s">
        <v>6</v>
      </c>
      <c r="D9" s="21" t="s">
        <v>7</v>
      </c>
    </row>
    <row r="10" spans="1:6" ht="19.5" customHeight="1" x14ac:dyDescent="0.25">
      <c r="A10" s="18">
        <v>1</v>
      </c>
      <c r="B10" s="14" t="s">
        <v>8</v>
      </c>
      <c r="C10" s="22"/>
      <c r="D10" s="23"/>
    </row>
    <row r="11" spans="1:6" ht="19.5" customHeight="1" x14ac:dyDescent="0.25">
      <c r="A11" s="29" t="s">
        <v>9</v>
      </c>
      <c r="B11" s="10" t="s">
        <v>10</v>
      </c>
      <c r="C11" s="52">
        <f>SUM(C12:C14)</f>
        <v>562729</v>
      </c>
      <c r="D11" s="52">
        <f>SUM(D12:D14)</f>
        <v>1289439.6900000002</v>
      </c>
    </row>
    <row r="12" spans="1:6" ht="19.5" customHeight="1" x14ac:dyDescent="0.25">
      <c r="A12" s="30" t="s">
        <v>11</v>
      </c>
      <c r="B12" s="6" t="s">
        <v>12</v>
      </c>
      <c r="C12" s="53">
        <v>557001</v>
      </c>
      <c r="D12" s="53">
        <v>1274516.55</v>
      </c>
    </row>
    <row r="13" spans="1:6" ht="19.5" customHeight="1" x14ac:dyDescent="0.25">
      <c r="A13" s="30" t="s">
        <v>13</v>
      </c>
      <c r="B13" s="6" t="s">
        <v>14</v>
      </c>
      <c r="C13" s="53">
        <v>5393</v>
      </c>
      <c r="D13" s="53">
        <v>11222.05</v>
      </c>
    </row>
    <row r="14" spans="1:6" ht="19.5" customHeight="1" x14ac:dyDescent="0.25">
      <c r="A14" s="30" t="s">
        <v>15</v>
      </c>
      <c r="B14" s="6" t="s">
        <v>16</v>
      </c>
      <c r="C14" s="53">
        <v>335</v>
      </c>
      <c r="D14" s="53">
        <v>3701.09</v>
      </c>
    </row>
    <row r="15" spans="1:6" ht="27.75" customHeight="1" x14ac:dyDescent="0.25">
      <c r="A15" s="27" t="s">
        <v>17</v>
      </c>
      <c r="B15" s="16" t="s">
        <v>18</v>
      </c>
      <c r="C15" s="52">
        <f>SUM(C16:C19)</f>
        <v>8986</v>
      </c>
      <c r="D15" s="52">
        <f>SUM(D16:D19)</f>
        <v>51825.08</v>
      </c>
      <c r="E15" s="5"/>
    </row>
    <row r="16" spans="1:6" ht="19.5" customHeight="1" x14ac:dyDescent="0.25">
      <c r="A16" s="30" t="s">
        <v>19</v>
      </c>
      <c r="B16" s="7" t="s">
        <v>20</v>
      </c>
      <c r="C16" s="53">
        <v>8537</v>
      </c>
      <c r="D16" s="53">
        <v>28515.18</v>
      </c>
    </row>
    <row r="17" spans="1:4" ht="19.5" customHeight="1" x14ac:dyDescent="0.25">
      <c r="A17" s="30" t="s">
        <v>21</v>
      </c>
      <c r="B17" s="7" t="s">
        <v>22</v>
      </c>
      <c r="C17" s="53">
        <v>151</v>
      </c>
      <c r="D17" s="53">
        <v>11024.26</v>
      </c>
    </row>
    <row r="18" spans="1:4" ht="19.5" customHeight="1" x14ac:dyDescent="0.25">
      <c r="A18" s="30" t="s">
        <v>23</v>
      </c>
      <c r="B18" s="7" t="s">
        <v>24</v>
      </c>
      <c r="C18" s="53">
        <v>175</v>
      </c>
      <c r="D18" s="53">
        <v>12003.99</v>
      </c>
    </row>
    <row r="19" spans="1:4" ht="19.5" customHeight="1" x14ac:dyDescent="0.25">
      <c r="A19" s="30" t="s">
        <v>25</v>
      </c>
      <c r="B19" s="6" t="s">
        <v>26</v>
      </c>
      <c r="C19" s="53">
        <v>123</v>
      </c>
      <c r="D19" s="53">
        <v>281.64999999999998</v>
      </c>
    </row>
    <row r="20" spans="1:4" ht="19.5" customHeight="1" x14ac:dyDescent="0.25">
      <c r="A20" s="27" t="s">
        <v>27</v>
      </c>
      <c r="B20" s="10" t="s">
        <v>28</v>
      </c>
      <c r="C20" s="53">
        <v>6</v>
      </c>
      <c r="D20" s="53">
        <v>35.4</v>
      </c>
    </row>
    <row r="21" spans="1:4" ht="19.5" customHeight="1" x14ac:dyDescent="0.25">
      <c r="A21" s="27" t="s">
        <v>29</v>
      </c>
      <c r="B21" s="10" t="s">
        <v>30</v>
      </c>
      <c r="C21" s="53">
        <v>186</v>
      </c>
      <c r="D21" s="53">
        <v>620.54</v>
      </c>
    </row>
    <row r="22" spans="1:4" ht="19.5" customHeight="1" x14ac:dyDescent="0.25">
      <c r="A22" s="27" t="s">
        <v>31</v>
      </c>
      <c r="B22" s="10" t="s">
        <v>32</v>
      </c>
      <c r="C22" s="53">
        <v>3840</v>
      </c>
      <c r="D22" s="53">
        <v>34924.03</v>
      </c>
    </row>
    <row r="23" spans="1:4" ht="19.5" customHeight="1" x14ac:dyDescent="0.25">
      <c r="A23" s="27" t="s">
        <v>33</v>
      </c>
      <c r="B23" s="10" t="s">
        <v>34</v>
      </c>
      <c r="C23" s="53">
        <v>565</v>
      </c>
      <c r="D23" s="53">
        <v>1373.85</v>
      </c>
    </row>
    <row r="24" spans="1:4" ht="19.5" customHeight="1" x14ac:dyDescent="0.25">
      <c r="A24" s="27" t="s">
        <v>35</v>
      </c>
      <c r="B24" s="10" t="s">
        <v>36</v>
      </c>
      <c r="C24" s="53">
        <v>2231</v>
      </c>
      <c r="D24" s="53">
        <v>3367.91</v>
      </c>
    </row>
    <row r="25" spans="1:4" ht="19.5" customHeight="1" x14ac:dyDescent="0.25">
      <c r="A25" s="27" t="s">
        <v>37</v>
      </c>
      <c r="B25" s="10" t="s">
        <v>38</v>
      </c>
      <c r="C25" s="53">
        <v>5272</v>
      </c>
      <c r="D25" s="53">
        <v>11215.4</v>
      </c>
    </row>
    <row r="26" spans="1:4" ht="19.5" customHeight="1" x14ac:dyDescent="0.25">
      <c r="A26" s="31">
        <v>2</v>
      </c>
      <c r="B26" s="32" t="s">
        <v>57</v>
      </c>
      <c r="C26" s="54">
        <f>C11+C15+C20+C21+C22+C23+C24+C25</f>
        <v>583815</v>
      </c>
      <c r="D26" s="54">
        <f>D11+D15+D20+D21+D22+D23+D24+D25</f>
        <v>1392801.9000000001</v>
      </c>
    </row>
    <row r="27" spans="1:4" ht="19.5" customHeight="1" x14ac:dyDescent="0.25">
      <c r="A27" s="18">
        <v>3</v>
      </c>
      <c r="B27" s="15" t="s">
        <v>40</v>
      </c>
      <c r="C27" s="53">
        <v>326812</v>
      </c>
      <c r="D27" s="53">
        <v>622496.99</v>
      </c>
    </row>
    <row r="28" spans="1:4" ht="19.5" customHeight="1" x14ac:dyDescent="0.25">
      <c r="A28" s="18">
        <v>4</v>
      </c>
      <c r="B28" s="14" t="s">
        <v>41</v>
      </c>
      <c r="C28" s="55"/>
      <c r="D28" s="56"/>
    </row>
    <row r="29" spans="1:4" ht="19.5" customHeight="1" x14ac:dyDescent="0.25">
      <c r="A29" s="27" t="s">
        <v>42</v>
      </c>
      <c r="B29" s="10" t="s">
        <v>43</v>
      </c>
      <c r="C29" s="53">
        <v>67</v>
      </c>
      <c r="D29" s="53">
        <v>1135.0899999999999</v>
      </c>
    </row>
    <row r="30" spans="1:4" ht="19.5" customHeight="1" x14ac:dyDescent="0.25">
      <c r="A30" s="27" t="s">
        <v>44</v>
      </c>
      <c r="B30" s="10" t="s">
        <v>30</v>
      </c>
      <c r="C30" s="53">
        <v>56</v>
      </c>
      <c r="D30" s="53">
        <v>239.31</v>
      </c>
    </row>
    <row r="31" spans="1:4" ht="19.5" customHeight="1" x14ac:dyDescent="0.25">
      <c r="A31" s="27" t="s">
        <v>45</v>
      </c>
      <c r="B31" s="10" t="s">
        <v>46</v>
      </c>
      <c r="C31" s="53">
        <v>1531</v>
      </c>
      <c r="D31" s="53">
        <v>23844.63</v>
      </c>
    </row>
    <row r="32" spans="1:4" ht="19.5" customHeight="1" x14ac:dyDescent="0.25">
      <c r="A32" s="27" t="s">
        <v>47</v>
      </c>
      <c r="B32" s="10" t="s">
        <v>48</v>
      </c>
      <c r="C32" s="53">
        <v>8352</v>
      </c>
      <c r="D32" s="53">
        <v>27668.9</v>
      </c>
    </row>
    <row r="33" spans="1:10" ht="19.5" customHeight="1" x14ac:dyDescent="0.25">
      <c r="A33" s="27" t="s">
        <v>49</v>
      </c>
      <c r="B33" s="10" t="s">
        <v>38</v>
      </c>
      <c r="C33" s="53">
        <v>8363</v>
      </c>
      <c r="D33" s="53">
        <v>45423.32</v>
      </c>
    </row>
    <row r="34" spans="1:10" ht="19.5" customHeight="1" x14ac:dyDescent="0.25">
      <c r="A34" s="31">
        <v>5</v>
      </c>
      <c r="B34" s="32" t="s">
        <v>58</v>
      </c>
      <c r="C34" s="54">
        <f>C29+C30+C31+C32+C33</f>
        <v>18369</v>
      </c>
      <c r="D34" s="54">
        <f>D29+D30+D31+D32+D33</f>
        <v>98311.25</v>
      </c>
    </row>
    <row r="35" spans="1:10" s="4" customFormat="1" ht="19.5" customHeight="1" x14ac:dyDescent="0.2">
      <c r="A35" s="35"/>
      <c r="B35" s="34" t="s">
        <v>51</v>
      </c>
      <c r="C35" s="57">
        <f>C26+C34</f>
        <v>602184</v>
      </c>
      <c r="D35" s="57">
        <f>D26+D34</f>
        <v>1491113.1500000001</v>
      </c>
    </row>
    <row r="37" spans="1:10" ht="39" customHeight="1" x14ac:dyDescent="0.25">
      <c r="A37" s="68"/>
      <c r="B37" s="68"/>
      <c r="C37" s="68"/>
      <c r="D37" s="68"/>
      <c r="E37" s="68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5:D5"/>
    <mergeCell ref="A7:D7"/>
    <mergeCell ref="A4:D4"/>
    <mergeCell ref="A6:B6"/>
    <mergeCell ref="C6:D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8"/>
  <sheetViews>
    <sheetView view="pageBreakPreview" topLeftCell="A4" zoomScaleSheetLayoutView="100" workbookViewId="0">
      <selection activeCell="C9" sqref="C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4" customHeight="1" x14ac:dyDescent="0.45">
      <c r="A1" s="70" t="s">
        <v>0</v>
      </c>
      <c r="B1" s="70"/>
      <c r="C1" s="70"/>
      <c r="D1" s="70"/>
      <c r="E1" s="13"/>
    </row>
    <row r="2" spans="1:6" ht="22.5" hidden="1" x14ac:dyDescent="0.45">
      <c r="A2" s="50"/>
      <c r="B2" s="50"/>
      <c r="C2" s="50"/>
      <c r="D2" s="50"/>
      <c r="E2" s="13"/>
    </row>
    <row r="3" spans="1:6" ht="22.5" hidden="1" x14ac:dyDescent="0.45">
      <c r="A3" s="50"/>
      <c r="B3" s="50"/>
      <c r="C3" s="50"/>
      <c r="D3" s="50"/>
      <c r="E3" s="13"/>
    </row>
    <row r="4" spans="1:6" ht="24" customHeight="1" x14ac:dyDescent="0.25">
      <c r="A4" s="81" t="s">
        <v>1</v>
      </c>
      <c r="B4" s="81"/>
      <c r="C4" s="81"/>
      <c r="D4" s="81"/>
      <c r="E4" s="13"/>
    </row>
    <row r="5" spans="1:6" ht="24" customHeight="1" x14ac:dyDescent="0.25">
      <c r="A5" s="69" t="str">
        <f>'MIS-I RRBs'!A5:D5</f>
        <v>Statement showing Targets of Annual Credit Plans ( ACP)  for the year 2025 - 26</v>
      </c>
      <c r="B5" s="69"/>
      <c r="C5" s="69"/>
      <c r="D5" s="69"/>
      <c r="E5" s="13"/>
    </row>
    <row r="6" spans="1:6" ht="24" customHeight="1" x14ac:dyDescent="0.25">
      <c r="A6" s="72" t="s">
        <v>2</v>
      </c>
      <c r="B6" s="72"/>
      <c r="C6" s="73" t="s">
        <v>3</v>
      </c>
      <c r="D6" s="73"/>
      <c r="E6" s="19"/>
      <c r="F6" s="2"/>
    </row>
    <row r="7" spans="1:6" ht="15.75" x14ac:dyDescent="0.25">
      <c r="A7" s="78" t="s">
        <v>61</v>
      </c>
      <c r="B7" s="79"/>
      <c r="C7" s="79"/>
      <c r="D7" s="80"/>
      <c r="E7" s="13"/>
    </row>
    <row r="8" spans="1:6" ht="31.5" customHeight="1" x14ac:dyDescent="0.25">
      <c r="A8" s="76" t="s">
        <v>55</v>
      </c>
      <c r="B8" s="74" t="s">
        <v>5</v>
      </c>
      <c r="C8" s="67" t="s">
        <v>87</v>
      </c>
      <c r="D8" s="67"/>
    </row>
    <row r="9" spans="1:6" ht="15.75" x14ac:dyDescent="0.25">
      <c r="A9" s="77"/>
      <c r="B9" s="75"/>
      <c r="C9" s="21" t="s">
        <v>6</v>
      </c>
      <c r="D9" s="21" t="s">
        <v>7</v>
      </c>
    </row>
    <row r="10" spans="1:6" ht="19.5" customHeight="1" x14ac:dyDescent="0.25">
      <c r="A10" s="18">
        <v>1</v>
      </c>
      <c r="B10" s="14" t="s">
        <v>8</v>
      </c>
      <c r="C10" s="22"/>
      <c r="D10" s="23"/>
    </row>
    <row r="11" spans="1:6" ht="19.5" customHeight="1" x14ac:dyDescent="0.25">
      <c r="A11" s="29" t="s">
        <v>9</v>
      </c>
      <c r="B11" s="10" t="s">
        <v>10</v>
      </c>
      <c r="C11" s="52">
        <f>SUM(C12:C14)</f>
        <v>1218366</v>
      </c>
      <c r="D11" s="52">
        <f>SUM(D12:D14)</f>
        <v>3524135.7800000003</v>
      </c>
    </row>
    <row r="12" spans="1:6" ht="19.5" customHeight="1" x14ac:dyDescent="0.25">
      <c r="A12" s="30" t="s">
        <v>11</v>
      </c>
      <c r="B12" s="6" t="s">
        <v>12</v>
      </c>
      <c r="C12" s="53">
        <v>1104484</v>
      </c>
      <c r="D12" s="53">
        <v>2777008.33</v>
      </c>
    </row>
    <row r="13" spans="1:6" ht="19.5" customHeight="1" x14ac:dyDescent="0.25">
      <c r="A13" s="30" t="s">
        <v>13</v>
      </c>
      <c r="B13" s="6" t="s">
        <v>14</v>
      </c>
      <c r="C13" s="53">
        <v>8348</v>
      </c>
      <c r="D13" s="53">
        <v>60276.12</v>
      </c>
    </row>
    <row r="14" spans="1:6" ht="19.5" customHeight="1" x14ac:dyDescent="0.25">
      <c r="A14" s="30" t="s">
        <v>15</v>
      </c>
      <c r="B14" s="6" t="s">
        <v>16</v>
      </c>
      <c r="C14" s="53">
        <v>105534</v>
      </c>
      <c r="D14" s="53">
        <v>686851.33</v>
      </c>
    </row>
    <row r="15" spans="1:6" ht="28.5" customHeight="1" x14ac:dyDescent="0.25">
      <c r="A15" s="27" t="s">
        <v>17</v>
      </c>
      <c r="B15" s="16" t="s">
        <v>18</v>
      </c>
      <c r="C15" s="52">
        <f>SUM(C16:C19)</f>
        <v>6829</v>
      </c>
      <c r="D15" s="52">
        <f>SUM(D16:D19)</f>
        <v>122290.73</v>
      </c>
      <c r="E15" s="5"/>
    </row>
    <row r="16" spans="1:6" ht="19.5" customHeight="1" x14ac:dyDescent="0.25">
      <c r="A16" s="30" t="s">
        <v>19</v>
      </c>
      <c r="B16" s="7" t="s">
        <v>20</v>
      </c>
      <c r="C16" s="53">
        <v>5260</v>
      </c>
      <c r="D16" s="53">
        <v>106789.52</v>
      </c>
    </row>
    <row r="17" spans="1:4" ht="19.5" customHeight="1" x14ac:dyDescent="0.25">
      <c r="A17" s="30" t="s">
        <v>21</v>
      </c>
      <c r="B17" s="7" t="s">
        <v>22</v>
      </c>
      <c r="C17" s="53">
        <v>5</v>
      </c>
      <c r="D17" s="53">
        <v>3011.45</v>
      </c>
    </row>
    <row r="18" spans="1:4" ht="19.5" customHeight="1" x14ac:dyDescent="0.25">
      <c r="A18" s="30" t="s">
        <v>23</v>
      </c>
      <c r="B18" s="7" t="s">
        <v>24</v>
      </c>
      <c r="C18" s="53">
        <v>14</v>
      </c>
      <c r="D18" s="53">
        <v>5361.9</v>
      </c>
    </row>
    <row r="19" spans="1:4" ht="19.5" customHeight="1" x14ac:dyDescent="0.25">
      <c r="A19" s="30" t="s">
        <v>25</v>
      </c>
      <c r="B19" s="6" t="s">
        <v>26</v>
      </c>
      <c r="C19" s="53">
        <v>1550</v>
      </c>
      <c r="D19" s="53">
        <v>7127.86</v>
      </c>
    </row>
    <row r="20" spans="1:4" ht="19.5" customHeight="1" x14ac:dyDescent="0.25">
      <c r="A20" s="27" t="s">
        <v>27</v>
      </c>
      <c r="B20" s="10" t="s">
        <v>28</v>
      </c>
      <c r="C20" s="53">
        <v>230</v>
      </c>
      <c r="D20" s="53">
        <v>1339.52</v>
      </c>
    </row>
    <row r="21" spans="1:4" ht="19.5" customHeight="1" x14ac:dyDescent="0.25">
      <c r="A21" s="27" t="s">
        <v>29</v>
      </c>
      <c r="B21" s="10" t="s">
        <v>30</v>
      </c>
      <c r="C21" s="53">
        <v>598</v>
      </c>
      <c r="D21" s="53">
        <v>4219.16</v>
      </c>
    </row>
    <row r="22" spans="1:4" ht="19.5" customHeight="1" x14ac:dyDescent="0.25">
      <c r="A22" s="27" t="s">
        <v>31</v>
      </c>
      <c r="B22" s="10" t="s">
        <v>32</v>
      </c>
      <c r="C22" s="53">
        <v>1926</v>
      </c>
      <c r="D22" s="53">
        <v>19569.189999999999</v>
      </c>
    </row>
    <row r="23" spans="1:4" ht="19.5" customHeight="1" x14ac:dyDescent="0.25">
      <c r="A23" s="27" t="s">
        <v>33</v>
      </c>
      <c r="B23" s="10" t="s">
        <v>34</v>
      </c>
      <c r="C23" s="53">
        <v>2178</v>
      </c>
      <c r="D23" s="53">
        <v>4499.09</v>
      </c>
    </row>
    <row r="24" spans="1:4" ht="19.5" customHeight="1" x14ac:dyDescent="0.25">
      <c r="A24" s="27" t="s">
        <v>35</v>
      </c>
      <c r="B24" s="10" t="s">
        <v>36</v>
      </c>
      <c r="C24" s="53">
        <v>1684</v>
      </c>
      <c r="D24" s="53">
        <v>2634.39</v>
      </c>
    </row>
    <row r="25" spans="1:4" ht="19.5" customHeight="1" x14ac:dyDescent="0.25">
      <c r="A25" s="27" t="s">
        <v>37</v>
      </c>
      <c r="B25" s="10" t="s">
        <v>38</v>
      </c>
      <c r="C25" s="53">
        <v>60057</v>
      </c>
      <c r="D25" s="53">
        <v>216267.87</v>
      </c>
    </row>
    <row r="26" spans="1:4" ht="19.5" customHeight="1" x14ac:dyDescent="0.25">
      <c r="A26" s="31">
        <v>2</v>
      </c>
      <c r="B26" s="32" t="s">
        <v>57</v>
      </c>
      <c r="C26" s="54">
        <f>C11+C15+C20+C21+C22+C23+C24+C25</f>
        <v>1291868</v>
      </c>
      <c r="D26" s="54">
        <f>D11+D15+D20+D21+D22+D23+D24+D25</f>
        <v>3894955.7300000004</v>
      </c>
    </row>
    <row r="27" spans="1:4" ht="19.5" customHeight="1" x14ac:dyDescent="0.25">
      <c r="A27" s="18">
        <v>3</v>
      </c>
      <c r="B27" s="15" t="s">
        <v>40</v>
      </c>
      <c r="C27" s="53">
        <v>745878</v>
      </c>
      <c r="D27" s="53">
        <v>1670663.02</v>
      </c>
    </row>
    <row r="28" spans="1:4" ht="19.5" customHeight="1" x14ac:dyDescent="0.25">
      <c r="A28" s="18">
        <v>4</v>
      </c>
      <c r="B28" s="14" t="s">
        <v>41</v>
      </c>
      <c r="C28" s="55"/>
      <c r="D28" s="56"/>
    </row>
    <row r="29" spans="1:4" ht="19.5" customHeight="1" x14ac:dyDescent="0.25">
      <c r="A29" s="27" t="s">
        <v>42</v>
      </c>
      <c r="B29" s="10" t="s">
        <v>43</v>
      </c>
      <c r="C29" s="53">
        <v>2431</v>
      </c>
      <c r="D29" s="53">
        <v>3171.71</v>
      </c>
    </row>
    <row r="30" spans="1:4" ht="19.5" customHeight="1" x14ac:dyDescent="0.25">
      <c r="A30" s="27" t="s">
        <v>44</v>
      </c>
      <c r="B30" s="10" t="s">
        <v>30</v>
      </c>
      <c r="C30" s="53">
        <v>3</v>
      </c>
      <c r="D30" s="53">
        <v>41.6</v>
      </c>
    </row>
    <row r="31" spans="1:4" ht="19.5" customHeight="1" x14ac:dyDescent="0.25">
      <c r="A31" s="27" t="s">
        <v>45</v>
      </c>
      <c r="B31" s="10" t="s">
        <v>46</v>
      </c>
      <c r="C31" s="53">
        <v>99</v>
      </c>
      <c r="D31" s="53">
        <v>1987.78</v>
      </c>
    </row>
    <row r="32" spans="1:4" ht="19.5" customHeight="1" x14ac:dyDescent="0.25">
      <c r="A32" s="27" t="s">
        <v>47</v>
      </c>
      <c r="B32" s="10" t="s">
        <v>48</v>
      </c>
      <c r="C32" s="53">
        <v>5015</v>
      </c>
      <c r="D32" s="53">
        <v>18180.11</v>
      </c>
    </row>
    <row r="33" spans="1:10" ht="19.5" customHeight="1" x14ac:dyDescent="0.25">
      <c r="A33" s="27" t="s">
        <v>49</v>
      </c>
      <c r="B33" s="10" t="s">
        <v>38</v>
      </c>
      <c r="C33" s="53">
        <v>101117</v>
      </c>
      <c r="D33" s="53">
        <v>1176887.3</v>
      </c>
    </row>
    <row r="34" spans="1:10" ht="19.5" customHeight="1" x14ac:dyDescent="0.25">
      <c r="A34" s="31">
        <v>5</v>
      </c>
      <c r="B34" s="32" t="s">
        <v>58</v>
      </c>
      <c r="C34" s="54">
        <f>C29+C30+C31+C32+C33</f>
        <v>108665</v>
      </c>
      <c r="D34" s="54">
        <f>D29+D30+D31+D32+D33</f>
        <v>1200268.5</v>
      </c>
    </row>
    <row r="35" spans="1:10" s="4" customFormat="1" ht="19.5" customHeight="1" x14ac:dyDescent="0.2">
      <c r="A35" s="35"/>
      <c r="B35" s="34" t="s">
        <v>51</v>
      </c>
      <c r="C35" s="57">
        <f>C26+C34</f>
        <v>1400533</v>
      </c>
      <c r="D35" s="57">
        <f>D26+D34</f>
        <v>5095224.2300000004</v>
      </c>
    </row>
    <row r="37" spans="1:10" ht="39" customHeight="1" x14ac:dyDescent="0.25">
      <c r="A37" s="68"/>
      <c r="B37" s="68"/>
      <c r="C37" s="68"/>
      <c r="D37" s="68"/>
      <c r="E37" s="68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C8:D8"/>
    <mergeCell ref="A37:E37"/>
    <mergeCell ref="A1:D1"/>
    <mergeCell ref="A5:D5"/>
    <mergeCell ref="A7:D7"/>
    <mergeCell ref="A4:D4"/>
    <mergeCell ref="A6:B6"/>
    <mergeCell ref="C6:D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8"/>
  <sheetViews>
    <sheetView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8.7109375" style="1" customWidth="1"/>
    <col min="2" max="2" width="65.140625" style="1" customWidth="1"/>
    <col min="3" max="4" width="16.7109375" style="1" customWidth="1"/>
    <col min="5" max="5" width="22.5703125" style="1" customWidth="1"/>
    <col min="6" max="7" width="9.140625" style="1" customWidth="1"/>
    <col min="8" max="16384" width="9.140625" style="1"/>
  </cols>
  <sheetData>
    <row r="1" spans="1:6" ht="22.5" x14ac:dyDescent="0.45">
      <c r="A1" s="70" t="s">
        <v>0</v>
      </c>
      <c r="B1" s="70"/>
      <c r="C1" s="70"/>
      <c r="D1" s="70"/>
      <c r="E1" s="13"/>
    </row>
    <row r="2" spans="1:6" ht="22.5" hidden="1" x14ac:dyDescent="0.45">
      <c r="A2" s="50"/>
      <c r="B2" s="50"/>
      <c r="C2" s="50"/>
      <c r="D2" s="50"/>
      <c r="E2" s="13"/>
    </row>
    <row r="3" spans="1:6" ht="22.5" hidden="1" x14ac:dyDescent="0.45">
      <c r="A3" s="50"/>
      <c r="B3" s="50"/>
      <c r="C3" s="50"/>
      <c r="D3" s="50"/>
      <c r="E3" s="13"/>
    </row>
    <row r="4" spans="1:6" ht="16.5" x14ac:dyDescent="0.25">
      <c r="A4" s="81" t="s">
        <v>1</v>
      </c>
      <c r="B4" s="81"/>
      <c r="C4" s="81"/>
      <c r="D4" s="81"/>
      <c r="E4" s="13"/>
    </row>
    <row r="5" spans="1:6" ht="15.75" x14ac:dyDescent="0.25">
      <c r="A5" s="69" t="str">
        <f>'MIS-I Co-op. Bk'!A5:D5</f>
        <v>Statement showing Targets of Annual Credit Plans ( ACP)  for the year 2025 - 26</v>
      </c>
      <c r="B5" s="69"/>
      <c r="C5" s="69"/>
      <c r="D5" s="69"/>
      <c r="E5" s="13"/>
    </row>
    <row r="6" spans="1:6" ht="18" x14ac:dyDescent="0.25">
      <c r="A6" s="72" t="s">
        <v>2</v>
      </c>
      <c r="B6" s="72"/>
      <c r="C6" s="73" t="s">
        <v>3</v>
      </c>
      <c r="D6" s="73"/>
      <c r="E6" s="19"/>
      <c r="F6" s="2"/>
    </row>
    <row r="7" spans="1:6" ht="15.75" x14ac:dyDescent="0.25">
      <c r="A7" s="78" t="s">
        <v>62</v>
      </c>
      <c r="B7" s="79"/>
      <c r="C7" s="79"/>
      <c r="D7" s="80"/>
      <c r="E7" s="13"/>
    </row>
    <row r="8" spans="1:6" ht="31.5" customHeight="1" x14ac:dyDescent="0.25">
      <c r="A8" s="76" t="s">
        <v>55</v>
      </c>
      <c r="B8" s="74" t="s">
        <v>5</v>
      </c>
      <c r="C8" s="67" t="s">
        <v>87</v>
      </c>
      <c r="D8" s="67"/>
    </row>
    <row r="9" spans="1:6" ht="15.75" x14ac:dyDescent="0.25">
      <c r="A9" s="77"/>
      <c r="B9" s="75"/>
      <c r="C9" s="21" t="s">
        <v>6</v>
      </c>
      <c r="D9" s="21" t="s">
        <v>7</v>
      </c>
    </row>
    <row r="10" spans="1:6" ht="15.75" x14ac:dyDescent="0.25">
      <c r="A10" s="18">
        <v>1</v>
      </c>
      <c r="B10" s="14" t="s">
        <v>8</v>
      </c>
      <c r="C10" s="22"/>
      <c r="D10" s="23"/>
    </row>
    <row r="11" spans="1:6" ht="15.75" x14ac:dyDescent="0.25">
      <c r="A11" s="29" t="s">
        <v>9</v>
      </c>
      <c r="B11" s="10" t="s">
        <v>10</v>
      </c>
      <c r="C11" s="52">
        <f>SUM(C12:C14)</f>
        <v>322186</v>
      </c>
      <c r="D11" s="52">
        <f>SUM(D12:D14)</f>
        <v>237461.18999999997</v>
      </c>
    </row>
    <row r="12" spans="1:6" ht="15.75" x14ac:dyDescent="0.25">
      <c r="A12" s="30" t="s">
        <v>11</v>
      </c>
      <c r="B12" s="6" t="s">
        <v>12</v>
      </c>
      <c r="C12" s="53">
        <v>321218</v>
      </c>
      <c r="D12" s="53">
        <v>230876.71</v>
      </c>
    </row>
    <row r="13" spans="1:6" ht="15.75" x14ac:dyDescent="0.25">
      <c r="A13" s="30" t="s">
        <v>13</v>
      </c>
      <c r="B13" s="6" t="s">
        <v>14</v>
      </c>
      <c r="C13" s="53">
        <v>80</v>
      </c>
      <c r="D13" s="53">
        <v>1296.4000000000001</v>
      </c>
    </row>
    <row r="14" spans="1:6" ht="15.75" x14ac:dyDescent="0.25">
      <c r="A14" s="30" t="s">
        <v>15</v>
      </c>
      <c r="B14" s="6" t="s">
        <v>16</v>
      </c>
      <c r="C14" s="53">
        <v>888</v>
      </c>
      <c r="D14" s="53">
        <v>5288.08</v>
      </c>
    </row>
    <row r="15" spans="1:6" ht="31.5" x14ac:dyDescent="0.25">
      <c r="A15" s="27" t="s">
        <v>17</v>
      </c>
      <c r="B15" s="16" t="s">
        <v>18</v>
      </c>
      <c r="C15" s="52">
        <f>SUM(C16:C19)</f>
        <v>114580</v>
      </c>
      <c r="D15" s="52">
        <f>SUM(D16:D19)</f>
        <v>350439.31</v>
      </c>
      <c r="E15" s="5"/>
    </row>
    <row r="16" spans="1:6" ht="15.75" x14ac:dyDescent="0.25">
      <c r="A16" s="30" t="s">
        <v>19</v>
      </c>
      <c r="B16" s="7" t="s">
        <v>20</v>
      </c>
      <c r="C16" s="53">
        <v>111708</v>
      </c>
      <c r="D16" s="53">
        <v>276340.13</v>
      </c>
    </row>
    <row r="17" spans="1:4" ht="15.75" x14ac:dyDescent="0.25">
      <c r="A17" s="30" t="s">
        <v>21</v>
      </c>
      <c r="B17" s="7" t="s">
        <v>22</v>
      </c>
      <c r="C17" s="53">
        <v>1568</v>
      </c>
      <c r="D17" s="53">
        <v>51032.6</v>
      </c>
    </row>
    <row r="18" spans="1:4" ht="15.75" x14ac:dyDescent="0.25">
      <c r="A18" s="30" t="s">
        <v>23</v>
      </c>
      <c r="B18" s="7" t="s">
        <v>24</v>
      </c>
      <c r="C18" s="53">
        <v>1172</v>
      </c>
      <c r="D18" s="53">
        <v>21742.880000000001</v>
      </c>
    </row>
    <row r="19" spans="1:4" ht="15.75" x14ac:dyDescent="0.25">
      <c r="A19" s="30" t="s">
        <v>25</v>
      </c>
      <c r="B19" s="6" t="s">
        <v>26</v>
      </c>
      <c r="C19" s="53">
        <v>132</v>
      </c>
      <c r="D19" s="53">
        <v>1323.7</v>
      </c>
    </row>
    <row r="20" spans="1:4" ht="15.75" x14ac:dyDescent="0.25">
      <c r="A20" s="27" t="s">
        <v>27</v>
      </c>
      <c r="B20" s="10" t="s">
        <v>28</v>
      </c>
      <c r="C20" s="53">
        <v>822</v>
      </c>
      <c r="D20" s="53">
        <v>438.12</v>
      </c>
    </row>
    <row r="21" spans="1:4" ht="15.75" x14ac:dyDescent="0.25">
      <c r="A21" s="27" t="s">
        <v>29</v>
      </c>
      <c r="B21" s="10" t="s">
        <v>30</v>
      </c>
      <c r="C21" s="53">
        <v>0</v>
      </c>
      <c r="D21" s="53">
        <v>0</v>
      </c>
    </row>
    <row r="22" spans="1:4" ht="15.75" x14ac:dyDescent="0.25">
      <c r="A22" s="27" t="s">
        <v>31</v>
      </c>
      <c r="B22" s="10" t="s">
        <v>32</v>
      </c>
      <c r="C22" s="53">
        <v>58417</v>
      </c>
      <c r="D22" s="53">
        <v>194307.87</v>
      </c>
    </row>
    <row r="23" spans="1:4" ht="15.75" x14ac:dyDescent="0.25">
      <c r="A23" s="27" t="s">
        <v>33</v>
      </c>
      <c r="B23" s="10" t="s">
        <v>34</v>
      </c>
      <c r="C23" s="53">
        <v>834</v>
      </c>
      <c r="D23" s="53">
        <v>673.76</v>
      </c>
    </row>
    <row r="24" spans="1:4" ht="15.75" x14ac:dyDescent="0.25">
      <c r="A24" s="27" t="s">
        <v>35</v>
      </c>
      <c r="B24" s="10" t="s">
        <v>36</v>
      </c>
      <c r="C24" s="53">
        <v>128</v>
      </c>
      <c r="D24" s="53">
        <v>2202.5700000000002</v>
      </c>
    </row>
    <row r="25" spans="1:4" ht="15.75" x14ac:dyDescent="0.25">
      <c r="A25" s="27" t="s">
        <v>37</v>
      </c>
      <c r="B25" s="10" t="s">
        <v>38</v>
      </c>
      <c r="C25" s="53">
        <v>185957</v>
      </c>
      <c r="D25" s="53">
        <v>84251.35</v>
      </c>
    </row>
    <row r="26" spans="1:4" ht="15.75" x14ac:dyDescent="0.25">
      <c r="A26" s="31">
        <v>2</v>
      </c>
      <c r="B26" s="32" t="s">
        <v>57</v>
      </c>
      <c r="C26" s="54">
        <f>C11+C15+C20+C21+C22+C23+C24+C25</f>
        <v>682924</v>
      </c>
      <c r="D26" s="54">
        <f>D11+D15+D20+D21+D22+D23+D24+D25</f>
        <v>869774.16999999993</v>
      </c>
    </row>
    <row r="27" spans="1:4" ht="15.75" x14ac:dyDescent="0.25">
      <c r="A27" s="18">
        <v>3</v>
      </c>
      <c r="B27" s="15" t="s">
        <v>40</v>
      </c>
      <c r="C27" s="53">
        <v>439624</v>
      </c>
      <c r="D27" s="53">
        <v>252324.6</v>
      </c>
    </row>
    <row r="28" spans="1:4" ht="15.75" x14ac:dyDescent="0.25">
      <c r="A28" s="18">
        <v>4</v>
      </c>
      <c r="B28" s="14" t="s">
        <v>41</v>
      </c>
      <c r="C28" s="55"/>
      <c r="D28" s="56"/>
    </row>
    <row r="29" spans="1:4" ht="15.75" x14ac:dyDescent="0.25">
      <c r="A29" s="27" t="s">
        <v>42</v>
      </c>
      <c r="B29" s="10" t="s">
        <v>43</v>
      </c>
      <c r="C29" s="53">
        <v>1</v>
      </c>
      <c r="D29" s="53">
        <v>0.18</v>
      </c>
    </row>
    <row r="30" spans="1:4" ht="19.5" customHeight="1" x14ac:dyDescent="0.25">
      <c r="A30" s="27" t="s">
        <v>44</v>
      </c>
      <c r="B30" s="10" t="s">
        <v>30</v>
      </c>
      <c r="C30" s="53">
        <v>0</v>
      </c>
      <c r="D30" s="53">
        <v>0</v>
      </c>
    </row>
    <row r="31" spans="1:4" ht="19.5" customHeight="1" x14ac:dyDescent="0.25">
      <c r="A31" s="27" t="s">
        <v>45</v>
      </c>
      <c r="B31" s="10" t="s">
        <v>46</v>
      </c>
      <c r="C31" s="53">
        <v>5828</v>
      </c>
      <c r="D31" s="53">
        <v>66099.03</v>
      </c>
    </row>
    <row r="32" spans="1:4" ht="19.5" customHeight="1" x14ac:dyDescent="0.25">
      <c r="A32" s="27" t="s">
        <v>47</v>
      </c>
      <c r="B32" s="10" t="s">
        <v>48</v>
      </c>
      <c r="C32" s="53">
        <v>16213</v>
      </c>
      <c r="D32" s="53">
        <v>13099.95</v>
      </c>
    </row>
    <row r="33" spans="1:10" ht="19.5" customHeight="1" x14ac:dyDescent="0.25">
      <c r="A33" s="27" t="s">
        <v>49</v>
      </c>
      <c r="B33" s="10" t="s">
        <v>38</v>
      </c>
      <c r="C33" s="53">
        <v>128792</v>
      </c>
      <c r="D33" s="53">
        <v>342386.2</v>
      </c>
    </row>
    <row r="34" spans="1:10" ht="19.5" customHeight="1" x14ac:dyDescent="0.25">
      <c r="A34" s="31">
        <v>5</v>
      </c>
      <c r="B34" s="32" t="s">
        <v>58</v>
      </c>
      <c r="C34" s="54">
        <f>C29+C30+C31+C32+C33</f>
        <v>150834</v>
      </c>
      <c r="D34" s="54">
        <f>D29+D30+D31+D32+D33</f>
        <v>421585.36</v>
      </c>
    </row>
    <row r="35" spans="1:10" s="4" customFormat="1" ht="19.5" customHeight="1" x14ac:dyDescent="0.2">
      <c r="A35" s="35"/>
      <c r="B35" s="34" t="s">
        <v>51</v>
      </c>
      <c r="C35" s="57">
        <f>C26+C34</f>
        <v>833758</v>
      </c>
      <c r="D35" s="57">
        <f>D26+D34</f>
        <v>1291359.5299999998</v>
      </c>
    </row>
    <row r="37" spans="1:10" ht="39" customHeight="1" x14ac:dyDescent="0.25">
      <c r="A37" s="68"/>
      <c r="B37" s="68"/>
      <c r="C37" s="68"/>
      <c r="D37" s="68"/>
      <c r="E37" s="68"/>
      <c r="F37" s="3"/>
      <c r="G37" s="3"/>
      <c r="H37" s="3"/>
      <c r="I37" s="3"/>
      <c r="J37" s="4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4"/>
    </row>
  </sheetData>
  <mergeCells count="10">
    <mergeCell ref="A8:A9"/>
    <mergeCell ref="B8:B9"/>
    <mergeCell ref="C8:D8"/>
    <mergeCell ref="A37:E37"/>
    <mergeCell ref="A1:D1"/>
    <mergeCell ref="A4:D4"/>
    <mergeCell ref="A5:D5"/>
    <mergeCell ref="A6:B6"/>
    <mergeCell ref="C6:D6"/>
    <mergeCell ref="A7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37"/>
  <sheetViews>
    <sheetView view="pageBreakPreview" zoomScaleSheetLayoutView="100" workbookViewId="0">
      <selection activeCell="D15" sqref="D15"/>
    </sheetView>
  </sheetViews>
  <sheetFormatPr defaultRowHeight="15" x14ac:dyDescent="0.25"/>
  <cols>
    <col min="1" max="1" width="6" style="1" customWidth="1"/>
    <col min="2" max="2" width="53.42578125" style="1" customWidth="1"/>
    <col min="3" max="3" width="10.28515625" style="1" customWidth="1"/>
    <col min="4" max="4" width="11.7109375" style="1" customWidth="1"/>
    <col min="5" max="5" width="11.5703125" style="1" customWidth="1"/>
    <col min="6" max="6" width="12.85546875" style="1" customWidth="1"/>
    <col min="7" max="9" width="9.140625" style="1" customWidth="1"/>
    <col min="10" max="16384" width="9.140625" style="1"/>
  </cols>
  <sheetData>
    <row r="1" spans="1:7" ht="21.75" customHeight="1" x14ac:dyDescent="0.45">
      <c r="A1" s="70" t="s">
        <v>63</v>
      </c>
      <c r="B1" s="70"/>
      <c r="C1" s="70"/>
      <c r="D1" s="70"/>
      <c r="E1" s="70"/>
      <c r="F1" s="70"/>
    </row>
    <row r="2" spans="1:7" ht="22.5" hidden="1" x14ac:dyDescent="0.45">
      <c r="A2" s="50"/>
      <c r="B2" s="50"/>
      <c r="C2" s="50"/>
      <c r="D2" s="50"/>
      <c r="E2" s="50"/>
      <c r="F2" s="50"/>
    </row>
    <row r="3" spans="1:7" ht="22.5" hidden="1" x14ac:dyDescent="0.45">
      <c r="A3" s="50"/>
      <c r="B3" s="50"/>
      <c r="C3" s="50"/>
      <c r="D3" s="50"/>
      <c r="E3" s="50"/>
      <c r="F3" s="50"/>
    </row>
    <row r="4" spans="1:7" ht="22.5" hidden="1" x14ac:dyDescent="0.45">
      <c r="A4" s="50"/>
      <c r="B4" s="50"/>
      <c r="C4" s="50"/>
      <c r="D4" s="50"/>
      <c r="E4" s="50"/>
      <c r="F4" s="50"/>
    </row>
    <row r="5" spans="1:7" ht="24" customHeight="1" x14ac:dyDescent="0.25">
      <c r="A5" s="82" t="s">
        <v>64</v>
      </c>
      <c r="B5" s="82"/>
      <c r="C5" s="82"/>
      <c r="D5" s="82"/>
      <c r="E5" s="82"/>
      <c r="F5" s="82"/>
    </row>
    <row r="6" spans="1:7" ht="36" customHeight="1" x14ac:dyDescent="0.25">
      <c r="A6" s="84" t="str">
        <f>'MIS-II Pub Sec Bk'!A5:F5</f>
        <v>Statement showing Disbursement and Outstanding of Annual Credit Plans (ACP) for the quarter ended SEPTEMBER  2025</v>
      </c>
      <c r="B6" s="84"/>
      <c r="C6" s="84"/>
      <c r="D6" s="84"/>
      <c r="E6" s="84"/>
      <c r="F6" s="84"/>
      <c r="G6" s="2"/>
    </row>
    <row r="7" spans="1:7" ht="24" customHeight="1" x14ac:dyDescent="0.25">
      <c r="A7" s="72" t="s">
        <v>2</v>
      </c>
      <c r="B7" s="72"/>
      <c r="C7" s="73" t="s">
        <v>3</v>
      </c>
      <c r="D7" s="73"/>
      <c r="E7" s="73"/>
      <c r="F7" s="73"/>
    </row>
    <row r="8" spans="1:7" ht="51" customHeight="1" x14ac:dyDescent="0.25">
      <c r="A8" s="76" t="s">
        <v>55</v>
      </c>
      <c r="B8" s="74" t="s">
        <v>65</v>
      </c>
      <c r="C8" s="83" t="s">
        <v>66</v>
      </c>
      <c r="D8" s="83"/>
      <c r="E8" s="83" t="s">
        <v>67</v>
      </c>
      <c r="F8" s="83"/>
    </row>
    <row r="9" spans="1:7" ht="15.75" x14ac:dyDescent="0.25">
      <c r="A9" s="77"/>
      <c r="B9" s="75"/>
      <c r="C9" s="18" t="s">
        <v>68</v>
      </c>
      <c r="D9" s="18" t="s">
        <v>7</v>
      </c>
      <c r="E9" s="18" t="s">
        <v>6</v>
      </c>
      <c r="F9" s="18" t="s">
        <v>7</v>
      </c>
    </row>
    <row r="10" spans="1:7" s="38" customFormat="1" ht="18" customHeight="1" x14ac:dyDescent="0.25">
      <c r="A10" s="18">
        <v>1</v>
      </c>
      <c r="B10" s="14" t="s">
        <v>69</v>
      </c>
      <c r="C10" s="22"/>
      <c r="D10" s="22"/>
      <c r="E10" s="22"/>
      <c r="F10" s="23"/>
    </row>
    <row r="11" spans="1:7" s="38" customFormat="1" ht="18" customHeight="1" x14ac:dyDescent="0.25">
      <c r="A11" s="37" t="s">
        <v>9</v>
      </c>
      <c r="B11" s="9" t="s">
        <v>70</v>
      </c>
      <c r="C11" s="61">
        <f>SUM(C12:C14)</f>
        <v>2785173</v>
      </c>
      <c r="D11" s="61">
        <f>SUM(D12:D14)</f>
        <v>10854784.459999999</v>
      </c>
      <c r="E11" s="61">
        <f>SUM(E12:E14)</f>
        <v>5169996</v>
      </c>
      <c r="F11" s="61">
        <f>SUM(F12:F14)</f>
        <v>14994052.02</v>
      </c>
    </row>
    <row r="12" spans="1:7" s="38" customFormat="1" ht="18" customHeight="1" x14ac:dyDescent="0.25">
      <c r="A12" s="28" t="s">
        <v>11</v>
      </c>
      <c r="B12" s="11" t="s">
        <v>12</v>
      </c>
      <c r="C12" s="62">
        <f>'MIS-II PB+PV+RRB'!C12+'MIS-II Co-op. Bk'!C12+'MIS-II Financial'!C12</f>
        <v>2685835</v>
      </c>
      <c r="D12" s="62">
        <f>'MIS-II PB+PV+RRB'!D12+'MIS-II Co-op. Bk'!D12+'MIS-II Financial'!D12</f>
        <v>7695951.1299999999</v>
      </c>
      <c r="E12" s="62">
        <f>'MIS-II PB+PV+RRB'!E12+'MIS-II Co-op. Bk'!E12+'MIS-II Financial'!E12</f>
        <v>4938694</v>
      </c>
      <c r="F12" s="62">
        <f>'MIS-II PB+PV+RRB'!F12+'MIS-II Co-op. Bk'!F12+'MIS-II Financial'!F12</f>
        <v>11787772.720000001</v>
      </c>
    </row>
    <row r="13" spans="1:7" s="38" customFormat="1" ht="18" customHeight="1" x14ac:dyDescent="0.25">
      <c r="A13" s="28" t="s">
        <v>13</v>
      </c>
      <c r="B13" s="11" t="s">
        <v>14</v>
      </c>
      <c r="C13" s="62">
        <f>'MIS-II PB+PV+RRB'!C13+'MIS-II Co-op. Bk'!C13+'MIS-II Financial'!C13</f>
        <v>8555</v>
      </c>
      <c r="D13" s="62">
        <f>'MIS-II PB+PV+RRB'!D13+'MIS-II Co-op. Bk'!D13+'MIS-II Financial'!D13</f>
        <v>121254</v>
      </c>
      <c r="E13" s="62">
        <f>'MIS-II PB+PV+RRB'!E13+'MIS-II Co-op. Bk'!E13+'MIS-II Financial'!E13</f>
        <v>45593</v>
      </c>
      <c r="F13" s="62">
        <f>'MIS-II PB+PV+RRB'!F13+'MIS-II Co-op. Bk'!F13+'MIS-II Financial'!F13</f>
        <v>427837.68</v>
      </c>
    </row>
    <row r="14" spans="1:7" s="38" customFormat="1" ht="18" customHeight="1" x14ac:dyDescent="0.25">
      <c r="A14" s="28" t="s">
        <v>15</v>
      </c>
      <c r="B14" s="11" t="s">
        <v>16</v>
      </c>
      <c r="C14" s="62">
        <f>'MIS-II PB+PV+RRB'!C14+'MIS-II Co-op. Bk'!C14+'MIS-II Financial'!C14</f>
        <v>90783</v>
      </c>
      <c r="D14" s="62">
        <f>'MIS-II PB+PV+RRB'!D14+'MIS-II Co-op. Bk'!D14+'MIS-II Financial'!D14</f>
        <v>3037579.3299999996</v>
      </c>
      <c r="E14" s="62">
        <f>'MIS-II PB+PV+RRB'!E14+'MIS-II Co-op. Bk'!E14+'MIS-II Financial'!E14</f>
        <v>185709</v>
      </c>
      <c r="F14" s="62">
        <f>'MIS-II PB+PV+RRB'!F14+'MIS-II Co-op. Bk'!F14+'MIS-II Financial'!F14</f>
        <v>2778441.62</v>
      </c>
    </row>
    <row r="15" spans="1:7" s="38" customFormat="1" ht="30" customHeight="1" x14ac:dyDescent="0.25">
      <c r="A15" s="27" t="s">
        <v>17</v>
      </c>
      <c r="B15" s="12" t="s">
        <v>18</v>
      </c>
      <c r="C15" s="61">
        <f>SUM(C16:C19)</f>
        <v>408894</v>
      </c>
      <c r="D15" s="61">
        <f>SUM(D16:D19)</f>
        <v>24751856.419999998</v>
      </c>
      <c r="E15" s="61">
        <f>SUM(E16:E19)</f>
        <v>1485238</v>
      </c>
      <c r="F15" s="61">
        <f>SUM(F16:F19)</f>
        <v>33685629.18</v>
      </c>
    </row>
    <row r="16" spans="1:7" s="38" customFormat="1" ht="24.75" customHeight="1" x14ac:dyDescent="0.25">
      <c r="A16" s="28" t="s">
        <v>19</v>
      </c>
      <c r="B16" s="7" t="s">
        <v>20</v>
      </c>
      <c r="C16" s="62">
        <f>'MIS-II PB+PV+RRB'!C16+'MIS-II Co-op. Bk'!C16+'MIS-II Financial'!C16</f>
        <v>325055</v>
      </c>
      <c r="D16" s="62">
        <f>'MIS-II PB+PV+RRB'!D16+'MIS-II Co-op. Bk'!D16+'MIS-II Financial'!D16</f>
        <v>8586025.5300000012</v>
      </c>
      <c r="E16" s="62">
        <f>'MIS-II PB+PV+RRB'!E16+'MIS-II Co-op. Bk'!E16+'MIS-II Financial'!E16</f>
        <v>1300031</v>
      </c>
      <c r="F16" s="62">
        <f>'MIS-II PB+PV+RRB'!F16+'MIS-II Co-op. Bk'!F16+'MIS-II Financial'!F16</f>
        <v>15674955.189999999</v>
      </c>
    </row>
    <row r="17" spans="1:6" s="38" customFormat="1" ht="25.5" customHeight="1" x14ac:dyDescent="0.25">
      <c r="A17" s="28" t="s">
        <v>21</v>
      </c>
      <c r="B17" s="7" t="s">
        <v>71</v>
      </c>
      <c r="C17" s="62">
        <f>'MIS-II PB+PV+RRB'!C17+'MIS-II Co-op. Bk'!C17+'MIS-II Financial'!C17</f>
        <v>52718</v>
      </c>
      <c r="D17" s="62">
        <f>'MIS-II PB+PV+RRB'!D17+'MIS-II Co-op. Bk'!D17+'MIS-II Financial'!D17</f>
        <v>9326219.2699999996</v>
      </c>
      <c r="E17" s="62">
        <f>'MIS-II PB+PV+RRB'!E17+'MIS-II Co-op. Bk'!E17+'MIS-II Financial'!E17</f>
        <v>136022</v>
      </c>
      <c r="F17" s="62">
        <f>'MIS-II PB+PV+RRB'!F17+'MIS-II Co-op. Bk'!F17+'MIS-II Financial'!F17</f>
        <v>11157872.350000001</v>
      </c>
    </row>
    <row r="18" spans="1:6" s="38" customFormat="1" ht="25.5" customHeight="1" x14ac:dyDescent="0.25">
      <c r="A18" s="28" t="s">
        <v>23</v>
      </c>
      <c r="B18" s="7" t="s">
        <v>24</v>
      </c>
      <c r="C18" s="62">
        <f>'MIS-II PB+PV+RRB'!C18+'MIS-II Co-op. Bk'!C18+'MIS-II Financial'!C18</f>
        <v>18257</v>
      </c>
      <c r="D18" s="62">
        <f>'MIS-II PB+PV+RRB'!D18+'MIS-II Co-op. Bk'!D18+'MIS-II Financial'!D18</f>
        <v>6812637.3099999996</v>
      </c>
      <c r="E18" s="62">
        <f>'MIS-II PB+PV+RRB'!E18+'MIS-II Co-op. Bk'!E18+'MIS-II Financial'!E18</f>
        <v>33064</v>
      </c>
      <c r="F18" s="62">
        <f>'MIS-II PB+PV+RRB'!F18+'MIS-II Co-op. Bk'!F18+'MIS-II Financial'!F18</f>
        <v>6798139.2800000003</v>
      </c>
    </row>
    <row r="19" spans="1:6" s="38" customFormat="1" ht="18" customHeight="1" x14ac:dyDescent="0.25">
      <c r="A19" s="28" t="s">
        <v>25</v>
      </c>
      <c r="B19" s="6" t="s">
        <v>26</v>
      </c>
      <c r="C19" s="62">
        <f>'MIS-II PB+PV+RRB'!C19+'MIS-II Co-op. Bk'!C19+'MIS-II Financial'!C19</f>
        <v>12864</v>
      </c>
      <c r="D19" s="62">
        <f>'MIS-II PB+PV+RRB'!D19+'MIS-II Co-op. Bk'!D19+'MIS-II Financial'!D19</f>
        <v>26974.309999999998</v>
      </c>
      <c r="E19" s="62">
        <f>'MIS-II PB+PV+RRB'!E19+'MIS-II Co-op. Bk'!E19+'MIS-II Financial'!E19</f>
        <v>16121</v>
      </c>
      <c r="F19" s="62">
        <f>'MIS-II PB+PV+RRB'!F19+'MIS-II Co-op. Bk'!F19+'MIS-II Financial'!F19</f>
        <v>54662.36</v>
      </c>
    </row>
    <row r="20" spans="1:6" s="38" customFormat="1" ht="18" customHeight="1" x14ac:dyDescent="0.25">
      <c r="A20" s="27" t="s">
        <v>27</v>
      </c>
      <c r="B20" s="8" t="s">
        <v>28</v>
      </c>
      <c r="C20" s="62">
        <f>'MIS-II PB+PV+RRB'!C20+'MIS-II Co-op. Bk'!C20+'MIS-II Financial'!C20</f>
        <v>125</v>
      </c>
      <c r="D20" s="62">
        <f>'MIS-II PB+PV+RRB'!D20+'MIS-II Co-op. Bk'!D20+'MIS-II Financial'!D20</f>
        <v>41108.339999999997</v>
      </c>
      <c r="E20" s="62">
        <f>'MIS-II PB+PV+RRB'!E20+'MIS-II Co-op. Bk'!E20+'MIS-II Financial'!E20</f>
        <v>79</v>
      </c>
      <c r="F20" s="62">
        <f>'MIS-II PB+PV+RRB'!F20+'MIS-II Co-op. Bk'!F20+'MIS-II Financial'!F20</f>
        <v>38068.639999999999</v>
      </c>
    </row>
    <row r="21" spans="1:6" s="38" customFormat="1" ht="18" customHeight="1" x14ac:dyDescent="0.25">
      <c r="A21" s="27" t="s">
        <v>29</v>
      </c>
      <c r="B21" s="8" t="s">
        <v>30</v>
      </c>
      <c r="C21" s="62">
        <f>'MIS-II PB+PV+RRB'!C21+'MIS-II Co-op. Bk'!C21+'MIS-II Financial'!C21</f>
        <v>10339</v>
      </c>
      <c r="D21" s="62">
        <f>'MIS-II PB+PV+RRB'!D21+'MIS-II Co-op. Bk'!D21+'MIS-II Financial'!D21</f>
        <v>29569.94</v>
      </c>
      <c r="E21" s="62">
        <f>'MIS-II PB+PV+RRB'!E21+'MIS-II Co-op. Bk'!E21+'MIS-II Financial'!E21</f>
        <v>44751</v>
      </c>
      <c r="F21" s="62">
        <f>'MIS-II PB+PV+RRB'!F21+'MIS-II Co-op. Bk'!F21+'MIS-II Financial'!F21</f>
        <v>281537.46999999997</v>
      </c>
    </row>
    <row r="22" spans="1:6" s="38" customFormat="1" ht="18" customHeight="1" x14ac:dyDescent="0.25">
      <c r="A22" s="27" t="s">
        <v>31</v>
      </c>
      <c r="B22" s="8" t="s">
        <v>32</v>
      </c>
      <c r="C22" s="62">
        <f>'MIS-II PB+PV+RRB'!C22+'MIS-II Co-op. Bk'!C22+'MIS-II Financial'!C22</f>
        <v>145001</v>
      </c>
      <c r="D22" s="62">
        <f>'MIS-II PB+PV+RRB'!D22+'MIS-II Co-op. Bk'!D22+'MIS-II Financial'!D22</f>
        <v>1026115.23</v>
      </c>
      <c r="E22" s="62">
        <f>'MIS-II PB+PV+RRB'!E22+'MIS-II Co-op. Bk'!E22+'MIS-II Financial'!E22</f>
        <v>1213263</v>
      </c>
      <c r="F22" s="62">
        <f>'MIS-II PB+PV+RRB'!F22+'MIS-II Co-op. Bk'!F22+'MIS-II Financial'!F22</f>
        <v>13272038.710000001</v>
      </c>
    </row>
    <row r="23" spans="1:6" s="38" customFormat="1" ht="18" customHeight="1" x14ac:dyDescent="0.25">
      <c r="A23" s="27" t="s">
        <v>33</v>
      </c>
      <c r="B23" s="8" t="s">
        <v>34</v>
      </c>
      <c r="C23" s="62">
        <f>'MIS-II PB+PV+RRB'!C23+'MIS-II Co-op. Bk'!C23+'MIS-II Financial'!C23</f>
        <v>578</v>
      </c>
      <c r="D23" s="62">
        <f>'MIS-II PB+PV+RRB'!D23+'MIS-II Co-op. Bk'!D23+'MIS-II Financial'!D23</f>
        <v>23366.300000000003</v>
      </c>
      <c r="E23" s="62">
        <f>'MIS-II PB+PV+RRB'!E23+'MIS-II Co-op. Bk'!E23+'MIS-II Financial'!E23</f>
        <v>11388</v>
      </c>
      <c r="F23" s="62">
        <f>'MIS-II PB+PV+RRB'!F23+'MIS-II Co-op. Bk'!F23+'MIS-II Financial'!F23</f>
        <v>141070.42000000001</v>
      </c>
    </row>
    <row r="24" spans="1:6" s="38" customFormat="1" ht="18" customHeight="1" x14ac:dyDescent="0.25">
      <c r="A24" s="27" t="s">
        <v>35</v>
      </c>
      <c r="B24" s="8" t="s">
        <v>36</v>
      </c>
      <c r="C24" s="62">
        <f>'MIS-II PB+PV+RRB'!C24+'MIS-II Co-op. Bk'!C24+'MIS-II Financial'!C24</f>
        <v>12930</v>
      </c>
      <c r="D24" s="62">
        <f>'MIS-II PB+PV+RRB'!D24+'MIS-II Co-op. Bk'!D24+'MIS-II Financial'!D24</f>
        <v>108130.42000000001</v>
      </c>
      <c r="E24" s="62">
        <f>'MIS-II PB+PV+RRB'!E24+'MIS-II Co-op. Bk'!E24+'MIS-II Financial'!E24</f>
        <v>23811</v>
      </c>
      <c r="F24" s="62">
        <f>'MIS-II PB+PV+RRB'!F24+'MIS-II Co-op. Bk'!F24+'MIS-II Financial'!F24</f>
        <v>182307.88</v>
      </c>
    </row>
    <row r="25" spans="1:6" s="38" customFormat="1" ht="18" customHeight="1" x14ac:dyDescent="0.25">
      <c r="A25" s="27" t="s">
        <v>37</v>
      </c>
      <c r="B25" s="8" t="s">
        <v>38</v>
      </c>
      <c r="C25" s="62">
        <f>'MIS-II PB+PV+RRB'!C25+'MIS-II Co-op. Bk'!C25+'MIS-II Financial'!C25</f>
        <v>120585</v>
      </c>
      <c r="D25" s="62">
        <f>'MIS-II PB+PV+RRB'!D25+'MIS-II Co-op. Bk'!D25+'MIS-II Financial'!D25</f>
        <v>243874.51</v>
      </c>
      <c r="E25" s="62">
        <f>'MIS-II PB+PV+RRB'!E25+'MIS-II Co-op. Bk'!E25+'MIS-II Financial'!E25</f>
        <v>407029</v>
      </c>
      <c r="F25" s="62">
        <f>'MIS-II PB+PV+RRB'!F25+'MIS-II Co-op. Bk'!F25+'MIS-II Financial'!F25</f>
        <v>516831.95</v>
      </c>
    </row>
    <row r="26" spans="1:6" s="38" customFormat="1" ht="18" customHeight="1" x14ac:dyDescent="0.25">
      <c r="A26" s="18">
        <v>2</v>
      </c>
      <c r="B26" s="8" t="s">
        <v>72</v>
      </c>
      <c r="C26" s="61">
        <f>C11+C15+C20+C21+C22+C23+C24+C25</f>
        <v>3483625</v>
      </c>
      <c r="D26" s="61">
        <f>D11+D15+D20+D21+D22+D23+D24+D25</f>
        <v>37078805.61999999</v>
      </c>
      <c r="E26" s="61">
        <f>E11+E15+E20+E21+E22+E23+E24+E25</f>
        <v>8355555</v>
      </c>
      <c r="F26" s="61">
        <f>F11+F15+F20+F21+F22+F23+F24+F25</f>
        <v>63111536.270000011</v>
      </c>
    </row>
    <row r="27" spans="1:6" s="38" customFormat="1" ht="18" customHeight="1" x14ac:dyDescent="0.25">
      <c r="A27" s="18">
        <v>3</v>
      </c>
      <c r="B27" s="15" t="s">
        <v>40</v>
      </c>
      <c r="C27" s="62">
        <f>'MIS-II PB+PV+RRB'!C27+'MIS-II Co-op. Bk'!C27+'MIS-II Financial'!C27</f>
        <v>2109552</v>
      </c>
      <c r="D27" s="62">
        <f>'MIS-II PB+PV+RRB'!D27+'MIS-II Co-op. Bk'!D27+'MIS-II Financial'!D27</f>
        <v>5268768.4800000004</v>
      </c>
      <c r="E27" s="62">
        <f>'MIS-II PB+PV+RRB'!E27+'MIS-II Co-op. Bk'!E27+'MIS-II Financial'!E27</f>
        <v>4863620</v>
      </c>
      <c r="F27" s="62">
        <f>'MIS-II PB+PV+RRB'!F27+'MIS-II Co-op. Bk'!F27+'MIS-II Financial'!F27</f>
        <v>9413402.7300000023</v>
      </c>
    </row>
    <row r="28" spans="1:6" s="38" customFormat="1" ht="18" customHeight="1" x14ac:dyDescent="0.25">
      <c r="A28" s="18">
        <v>4</v>
      </c>
      <c r="B28" s="14" t="s">
        <v>41</v>
      </c>
      <c r="C28" s="63"/>
      <c r="D28" s="63"/>
      <c r="E28" s="63"/>
      <c r="F28" s="66"/>
    </row>
    <row r="29" spans="1:6" s="38" customFormat="1" ht="15.75" x14ac:dyDescent="0.25">
      <c r="A29" s="27" t="s">
        <v>42</v>
      </c>
      <c r="B29" s="8" t="s">
        <v>43</v>
      </c>
      <c r="C29" s="62">
        <f>'MIS-II PB+PV+RRB'!C29+'MIS-II Co-op. Bk'!C29+'MIS-II Financial'!C29</f>
        <v>6533</v>
      </c>
      <c r="D29" s="62">
        <f>'MIS-II PB+PV+RRB'!D29+'MIS-II Co-op. Bk'!D29+'MIS-II Financial'!D29</f>
        <v>297959.77999999997</v>
      </c>
      <c r="E29" s="62">
        <f>'MIS-II PB+PV+RRB'!E29+'MIS-II Co-op. Bk'!E29+'MIS-II Financial'!E29</f>
        <v>27157</v>
      </c>
      <c r="F29" s="62">
        <f>'MIS-II PB+PV+RRB'!F29+'MIS-II Co-op. Bk'!F29+'MIS-II Financial'!F29</f>
        <v>367974.52000000008</v>
      </c>
    </row>
    <row r="30" spans="1:6" s="38" customFormat="1" ht="15.75" x14ac:dyDescent="0.25">
      <c r="A30" s="27" t="s">
        <v>44</v>
      </c>
      <c r="B30" s="8" t="s">
        <v>30</v>
      </c>
      <c r="C30" s="62">
        <f>'MIS-II PB+PV+RRB'!C30+'MIS-II Co-op. Bk'!C30+'MIS-II Financial'!C30</f>
        <v>5248</v>
      </c>
      <c r="D30" s="62">
        <f>'MIS-II PB+PV+RRB'!D30+'MIS-II Co-op. Bk'!D30+'MIS-II Financial'!D30</f>
        <v>71666.48</v>
      </c>
      <c r="E30" s="62">
        <f>'MIS-II PB+PV+RRB'!E30+'MIS-II Co-op. Bk'!E30+'MIS-II Financial'!E30</f>
        <v>16954</v>
      </c>
      <c r="F30" s="62">
        <f>'MIS-II PB+PV+RRB'!F30+'MIS-II Co-op. Bk'!F30+'MIS-II Financial'!F30</f>
        <v>404590.10000000003</v>
      </c>
    </row>
    <row r="31" spans="1:6" s="38" customFormat="1" ht="18" customHeight="1" x14ac:dyDescent="0.25">
      <c r="A31" s="27" t="s">
        <v>45</v>
      </c>
      <c r="B31" s="8" t="s">
        <v>46</v>
      </c>
      <c r="C31" s="62">
        <f>'MIS-II PB+PV+RRB'!C31+'MIS-II Co-op. Bk'!C31+'MIS-II Financial'!C31</f>
        <v>87882</v>
      </c>
      <c r="D31" s="62">
        <f>'MIS-II PB+PV+RRB'!D31+'MIS-II Co-op. Bk'!D31+'MIS-II Financial'!D31</f>
        <v>2022369.4200000002</v>
      </c>
      <c r="E31" s="62">
        <f>'MIS-II PB+PV+RRB'!E31+'MIS-II Co-op. Bk'!E31+'MIS-II Financial'!E31</f>
        <v>541574</v>
      </c>
      <c r="F31" s="62">
        <f>'MIS-II PB+PV+RRB'!F31+'MIS-II Co-op. Bk'!F31+'MIS-II Financial'!F31</f>
        <v>12778122.27</v>
      </c>
    </row>
    <row r="32" spans="1:6" s="38" customFormat="1" ht="18" customHeight="1" x14ac:dyDescent="0.25">
      <c r="A32" s="27" t="s">
        <v>47</v>
      </c>
      <c r="B32" s="8" t="s">
        <v>48</v>
      </c>
      <c r="C32" s="62">
        <f>'MIS-II PB+PV+RRB'!C32+'MIS-II Co-op. Bk'!C32+'MIS-II Financial'!C32</f>
        <v>260140</v>
      </c>
      <c r="D32" s="62">
        <f>'MIS-II PB+PV+RRB'!D32+'MIS-II Co-op. Bk'!D32+'MIS-II Financial'!D32</f>
        <v>1002854.53</v>
      </c>
      <c r="E32" s="62">
        <f>'MIS-II PB+PV+RRB'!E32+'MIS-II Co-op. Bk'!E32+'MIS-II Financial'!E32</f>
        <v>1963138</v>
      </c>
      <c r="F32" s="62">
        <f>'MIS-II PB+PV+RRB'!F32+'MIS-II Co-op. Bk'!F32+'MIS-II Financial'!F32</f>
        <v>3820881.96</v>
      </c>
    </row>
    <row r="33" spans="1:8" s="38" customFormat="1" ht="18" customHeight="1" x14ac:dyDescent="0.25">
      <c r="A33" s="27" t="s">
        <v>49</v>
      </c>
      <c r="B33" s="8" t="s">
        <v>38</v>
      </c>
      <c r="C33" s="62">
        <f>'MIS-II PB+PV+RRB'!C33+'MIS-II Co-op. Bk'!C33+'MIS-II Financial'!C33</f>
        <v>2380508</v>
      </c>
      <c r="D33" s="62">
        <f>'MIS-II PB+PV+RRB'!D33+'MIS-II Co-op. Bk'!D33+'MIS-II Financial'!D33</f>
        <v>29630687.799999997</v>
      </c>
      <c r="E33" s="62">
        <f>'MIS-II PB+PV+RRB'!E33+'MIS-II Co-op. Bk'!E33+'MIS-II Financial'!E33</f>
        <v>7735009</v>
      </c>
      <c r="F33" s="62">
        <f>'MIS-II PB+PV+RRB'!F33+'MIS-II Co-op. Bk'!F33+'MIS-II Financial'!F33</f>
        <v>42669667.75</v>
      </c>
    </row>
    <row r="34" spans="1:8" s="38" customFormat="1" ht="18" customHeight="1" x14ac:dyDescent="0.25">
      <c r="A34" s="18">
        <v>5</v>
      </c>
      <c r="B34" s="8" t="s">
        <v>73</v>
      </c>
      <c r="C34" s="61">
        <f>C29+C30+C31+C32+C33</f>
        <v>2740311</v>
      </c>
      <c r="D34" s="61">
        <f>D29+D30+D31+D32+D33</f>
        <v>33025538.009999998</v>
      </c>
      <c r="E34" s="61">
        <f>E29+E30+E31+E32+E33</f>
        <v>10283832</v>
      </c>
      <c r="F34" s="61">
        <f>F29+F30+F31+F32+F33</f>
        <v>60041236.600000001</v>
      </c>
    </row>
    <row r="35" spans="1:8" s="39" customFormat="1" ht="18" customHeight="1" x14ac:dyDescent="0.25">
      <c r="A35" s="25"/>
      <c r="B35" s="26" t="s">
        <v>74</v>
      </c>
      <c r="C35" s="65">
        <f>C26+C34</f>
        <v>6223936</v>
      </c>
      <c r="D35" s="65">
        <f>D26+D34</f>
        <v>70104343.629999995</v>
      </c>
      <c r="E35" s="65">
        <f>E26+E34</f>
        <v>18639387</v>
      </c>
      <c r="F35" s="65">
        <f>F26+F34</f>
        <v>123152772.87</v>
      </c>
    </row>
    <row r="36" spans="1:8" ht="42" customHeight="1" x14ac:dyDescent="0.25">
      <c r="B36" s="68"/>
      <c r="C36" s="68"/>
      <c r="D36" s="68"/>
      <c r="E36" s="68"/>
      <c r="F36" s="68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0">
    <mergeCell ref="A1:F1"/>
    <mergeCell ref="A5:F5"/>
    <mergeCell ref="C8:D8"/>
    <mergeCell ref="E8:F8"/>
    <mergeCell ref="B36:F36"/>
    <mergeCell ref="A6:F6"/>
    <mergeCell ref="A7:B7"/>
    <mergeCell ref="A8:A9"/>
    <mergeCell ref="B8:B9"/>
    <mergeCell ref="C7:F7"/>
  </mergeCells>
  <printOptions horizontalCentered="1" verticalCentered="1"/>
  <pageMargins left="0.78740157480314965" right="0.78740157480314965" top="0.78740157480314965" bottom="0.78740157480314965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37"/>
  <sheetViews>
    <sheetView view="pageBreakPreview" zoomScaleSheetLayoutView="100" workbookViewId="0">
      <selection activeCell="E22" sqref="E22"/>
    </sheetView>
  </sheetViews>
  <sheetFormatPr defaultRowHeight="15" x14ac:dyDescent="0.25"/>
  <cols>
    <col min="1" max="1" width="6" style="1" customWidth="1"/>
    <col min="2" max="2" width="53.42578125" style="1" customWidth="1"/>
    <col min="3" max="3" width="11.42578125" style="1" customWidth="1"/>
    <col min="4" max="4" width="12" style="1" customWidth="1"/>
    <col min="5" max="5" width="12.42578125" style="1" customWidth="1"/>
    <col min="6" max="6" width="13.140625" style="1" customWidth="1"/>
    <col min="7" max="9" width="9.140625" style="1" customWidth="1"/>
    <col min="10" max="16384" width="9.140625" style="1"/>
  </cols>
  <sheetData>
    <row r="1" spans="1:6" ht="25.5" customHeight="1" x14ac:dyDescent="0.45">
      <c r="A1" s="70" t="s">
        <v>63</v>
      </c>
      <c r="B1" s="70"/>
      <c r="C1" s="70"/>
      <c r="D1" s="70"/>
      <c r="E1" s="70"/>
      <c r="F1" s="70"/>
    </row>
    <row r="2" spans="1:6" ht="22.5" hidden="1" x14ac:dyDescent="0.45">
      <c r="A2" s="50"/>
      <c r="B2" s="50"/>
      <c r="C2" s="50"/>
      <c r="D2" s="50"/>
      <c r="E2" s="50"/>
      <c r="F2" s="50"/>
    </row>
    <row r="3" spans="1:6" ht="22.5" hidden="1" x14ac:dyDescent="0.45">
      <c r="A3" s="50"/>
      <c r="B3" s="50"/>
      <c r="C3" s="50"/>
      <c r="D3" s="50"/>
      <c r="E3" s="50"/>
      <c r="F3" s="50"/>
    </row>
    <row r="4" spans="1:6" ht="21.75" customHeight="1" x14ac:dyDescent="0.25">
      <c r="A4" s="82" t="s">
        <v>64</v>
      </c>
      <c r="B4" s="82"/>
      <c r="C4" s="82"/>
      <c r="D4" s="82"/>
      <c r="E4" s="82"/>
      <c r="F4" s="82"/>
    </row>
    <row r="5" spans="1:6" ht="36" customHeight="1" x14ac:dyDescent="0.25">
      <c r="A5" s="84" t="str">
        <f>'MIS-II Pub Sec Bk'!A5:F5</f>
        <v>Statement showing Disbursement and Outstanding of Annual Credit Plans (ACP) for the quarter ended SEPTEMBER  2025</v>
      </c>
      <c r="B5" s="84"/>
      <c r="C5" s="84"/>
      <c r="D5" s="84"/>
      <c r="E5" s="84"/>
      <c r="F5" s="84"/>
    </row>
    <row r="6" spans="1:6" ht="21" customHeight="1" x14ac:dyDescent="0.25">
      <c r="A6" s="72" t="s">
        <v>2</v>
      </c>
      <c r="B6" s="72"/>
      <c r="C6" s="73" t="s">
        <v>3</v>
      </c>
      <c r="D6" s="73"/>
      <c r="E6" s="73"/>
      <c r="F6" s="73"/>
    </row>
    <row r="7" spans="1:6" ht="15.75" x14ac:dyDescent="0.25">
      <c r="A7" s="78" t="s">
        <v>52</v>
      </c>
      <c r="B7" s="79"/>
      <c r="C7" s="79"/>
      <c r="D7" s="79"/>
      <c r="E7" s="79"/>
      <c r="F7" s="80"/>
    </row>
    <row r="8" spans="1:6" ht="45" customHeight="1" x14ac:dyDescent="0.25">
      <c r="A8" s="76" t="s">
        <v>55</v>
      </c>
      <c r="B8" s="74" t="s">
        <v>65</v>
      </c>
      <c r="C8" s="83" t="s">
        <v>66</v>
      </c>
      <c r="D8" s="83"/>
      <c r="E8" s="83" t="s">
        <v>67</v>
      </c>
      <c r="F8" s="83"/>
    </row>
    <row r="9" spans="1:6" ht="15.75" x14ac:dyDescent="0.25">
      <c r="A9" s="77"/>
      <c r="B9" s="75"/>
      <c r="C9" s="18" t="s">
        <v>68</v>
      </c>
      <c r="D9" s="18" t="s">
        <v>7</v>
      </c>
      <c r="E9" s="18" t="s">
        <v>6</v>
      </c>
      <c r="F9" s="18" t="s">
        <v>7</v>
      </c>
    </row>
    <row r="10" spans="1:6" ht="20.100000000000001" customHeight="1" x14ac:dyDescent="0.25">
      <c r="A10" s="18">
        <v>1</v>
      </c>
      <c r="B10" s="14" t="s">
        <v>69</v>
      </c>
      <c r="C10" s="22"/>
      <c r="D10" s="22"/>
      <c r="E10" s="22"/>
      <c r="F10" s="23"/>
    </row>
    <row r="11" spans="1:6" ht="20.100000000000001" customHeight="1" x14ac:dyDescent="0.25">
      <c r="A11" s="37" t="s">
        <v>9</v>
      </c>
      <c r="B11" s="9" t="s">
        <v>70</v>
      </c>
      <c r="C11" s="61">
        <f>SUM(C12:C14)</f>
        <v>1760645</v>
      </c>
      <c r="D11" s="61">
        <f>SUM(D12:D14)</f>
        <v>7921353.9799999995</v>
      </c>
      <c r="E11" s="61">
        <f>SUM(E12:E14)</f>
        <v>3520201</v>
      </c>
      <c r="F11" s="61">
        <f>SUM(F12:F14)</f>
        <v>11915083.950000003</v>
      </c>
    </row>
    <row r="12" spans="1:6" ht="20.100000000000001" customHeight="1" x14ac:dyDescent="0.25">
      <c r="A12" s="28" t="s">
        <v>11</v>
      </c>
      <c r="B12" s="11" t="s">
        <v>12</v>
      </c>
      <c r="C12" s="62">
        <f>'MIS-II Pub Sec Bk'!C12+'MIS-II Pvt Sec Bk'!C12+'MIS-II RRBs'!C12</f>
        <v>1736204</v>
      </c>
      <c r="D12" s="62">
        <f>'MIS-II Pub Sec Bk'!D12+'MIS-II Pvt Sec Bk'!D12+'MIS-II RRBs'!D12</f>
        <v>5341782.41</v>
      </c>
      <c r="E12" s="62">
        <f>'MIS-II Pub Sec Bk'!E12+'MIS-II Pvt Sec Bk'!E12+'MIS-II RRBs'!E12</f>
        <v>3461146</v>
      </c>
      <c r="F12" s="62">
        <f>'MIS-II Pub Sec Bk'!F12+'MIS-II Pvt Sec Bk'!F12+'MIS-II RRBs'!F12</f>
        <v>9167785.620000001</v>
      </c>
    </row>
    <row r="13" spans="1:6" ht="20.100000000000001" customHeight="1" x14ac:dyDescent="0.25">
      <c r="A13" s="28" t="s">
        <v>13</v>
      </c>
      <c r="B13" s="11" t="s">
        <v>14</v>
      </c>
      <c r="C13" s="62">
        <f>'MIS-II Pub Sec Bk'!C13+'MIS-II Pvt Sec Bk'!C13+'MIS-II RRBs'!C13</f>
        <v>5144</v>
      </c>
      <c r="D13" s="62">
        <f>'MIS-II Pub Sec Bk'!D13+'MIS-II Pvt Sec Bk'!D13+'MIS-II RRBs'!D13</f>
        <v>100048.6</v>
      </c>
      <c r="E13" s="62">
        <f>'MIS-II Pub Sec Bk'!E13+'MIS-II Pvt Sec Bk'!E13+'MIS-II RRBs'!E13</f>
        <v>17045</v>
      </c>
      <c r="F13" s="62">
        <f>'MIS-II Pub Sec Bk'!F13+'MIS-II Pvt Sec Bk'!F13+'MIS-II RRBs'!F13</f>
        <v>274698.21999999997</v>
      </c>
    </row>
    <row r="14" spans="1:6" ht="20.100000000000001" customHeight="1" x14ac:dyDescent="0.25">
      <c r="A14" s="28" t="s">
        <v>15</v>
      </c>
      <c r="B14" s="11" t="s">
        <v>16</v>
      </c>
      <c r="C14" s="62">
        <f>'MIS-II Pub Sec Bk'!C14+'MIS-II Pvt Sec Bk'!C14+'MIS-II RRBs'!C14</f>
        <v>19297</v>
      </c>
      <c r="D14" s="62">
        <f>'MIS-II Pub Sec Bk'!D14+'MIS-II Pvt Sec Bk'!D14+'MIS-II RRBs'!D14</f>
        <v>2479522.9699999997</v>
      </c>
      <c r="E14" s="62">
        <f>'MIS-II Pub Sec Bk'!E14+'MIS-II Pvt Sec Bk'!E14+'MIS-II RRBs'!E14</f>
        <v>42010</v>
      </c>
      <c r="F14" s="62">
        <f>'MIS-II Pub Sec Bk'!F14+'MIS-II Pvt Sec Bk'!F14+'MIS-II RRBs'!F14</f>
        <v>2472600.1100000003</v>
      </c>
    </row>
    <row r="15" spans="1:6" ht="30" customHeight="1" x14ac:dyDescent="0.25">
      <c r="A15" s="27" t="s">
        <v>17</v>
      </c>
      <c r="B15" s="12" t="s">
        <v>18</v>
      </c>
      <c r="C15" s="61">
        <f>SUM(C16:C19)</f>
        <v>345507</v>
      </c>
      <c r="D15" s="61">
        <f>SUM(D16:D19)</f>
        <v>24388959.280000001</v>
      </c>
      <c r="E15" s="61">
        <f>SUM(E16:E19)</f>
        <v>1238581</v>
      </c>
      <c r="F15" s="61">
        <f>SUM(F16:F19)</f>
        <v>32800368.940000001</v>
      </c>
    </row>
    <row r="16" spans="1:6" ht="26.25" customHeight="1" x14ac:dyDescent="0.25">
      <c r="A16" s="28" t="s">
        <v>19</v>
      </c>
      <c r="B16" s="7" t="s">
        <v>20</v>
      </c>
      <c r="C16" s="62">
        <f>'MIS-II Pub Sec Bk'!C16+'MIS-II Pvt Sec Bk'!C16+'MIS-II RRBs'!C16</f>
        <v>265561</v>
      </c>
      <c r="D16" s="62">
        <f>'MIS-II Pub Sec Bk'!D16+'MIS-II Pvt Sec Bk'!D16+'MIS-II RRBs'!D16</f>
        <v>8345057.4700000007</v>
      </c>
      <c r="E16" s="62">
        <f>'MIS-II Pub Sec Bk'!E16+'MIS-II Pvt Sec Bk'!E16+'MIS-II RRBs'!E16</f>
        <v>1059938</v>
      </c>
      <c r="F16" s="62">
        <f>'MIS-II Pub Sec Bk'!F16+'MIS-II Pvt Sec Bk'!F16+'MIS-II RRBs'!F16</f>
        <v>15001854.27</v>
      </c>
    </row>
    <row r="17" spans="1:6" ht="26.25" customHeight="1" x14ac:dyDescent="0.25">
      <c r="A17" s="28" t="s">
        <v>21</v>
      </c>
      <c r="B17" s="7" t="s">
        <v>71</v>
      </c>
      <c r="C17" s="62">
        <f>'MIS-II Pub Sec Bk'!C17+'MIS-II Pvt Sec Bk'!C17+'MIS-II RRBs'!C17</f>
        <v>52430</v>
      </c>
      <c r="D17" s="62">
        <f>'MIS-II Pub Sec Bk'!D17+'MIS-II Pvt Sec Bk'!D17+'MIS-II RRBs'!D17</f>
        <v>9307921.3099999987</v>
      </c>
      <c r="E17" s="62">
        <f>'MIS-II Pub Sec Bk'!E17+'MIS-II Pvt Sec Bk'!E17+'MIS-II RRBs'!E17</f>
        <v>134000</v>
      </c>
      <c r="F17" s="62">
        <f>'MIS-II Pub Sec Bk'!F17+'MIS-II Pvt Sec Bk'!F17+'MIS-II RRBs'!F17</f>
        <v>11057033.390000001</v>
      </c>
    </row>
    <row r="18" spans="1:6" ht="26.25" customHeight="1" x14ac:dyDescent="0.25">
      <c r="A18" s="28" t="s">
        <v>23</v>
      </c>
      <c r="B18" s="7" t="s">
        <v>24</v>
      </c>
      <c r="C18" s="62">
        <f>'MIS-II Pub Sec Bk'!C18+'MIS-II Pvt Sec Bk'!C18+'MIS-II RRBs'!C18</f>
        <v>18173</v>
      </c>
      <c r="D18" s="62">
        <f>'MIS-II Pub Sec Bk'!D18+'MIS-II Pvt Sec Bk'!D18+'MIS-II RRBs'!D18</f>
        <v>6711805.0899999999</v>
      </c>
      <c r="E18" s="62">
        <f>'MIS-II Pub Sec Bk'!E18+'MIS-II Pvt Sec Bk'!E18+'MIS-II RRBs'!E18</f>
        <v>32769</v>
      </c>
      <c r="F18" s="62">
        <f>'MIS-II Pub Sec Bk'!F18+'MIS-II Pvt Sec Bk'!F18+'MIS-II RRBs'!F18</f>
        <v>6692339.0099999998</v>
      </c>
    </row>
    <row r="19" spans="1:6" ht="20.100000000000001" customHeight="1" x14ac:dyDescent="0.25">
      <c r="A19" s="28" t="s">
        <v>25</v>
      </c>
      <c r="B19" s="6" t="s">
        <v>26</v>
      </c>
      <c r="C19" s="62">
        <f>'MIS-II Pub Sec Bk'!C19+'MIS-II Pvt Sec Bk'!C19+'MIS-II RRBs'!C19</f>
        <v>9343</v>
      </c>
      <c r="D19" s="62">
        <f>'MIS-II Pub Sec Bk'!D19+'MIS-II Pvt Sec Bk'!D19+'MIS-II RRBs'!D19</f>
        <v>24175.41</v>
      </c>
      <c r="E19" s="62">
        <f>'MIS-II Pub Sec Bk'!E19+'MIS-II Pvt Sec Bk'!E19+'MIS-II RRBs'!E19</f>
        <v>11874</v>
      </c>
      <c r="F19" s="62">
        <f>'MIS-II Pub Sec Bk'!F19+'MIS-II Pvt Sec Bk'!F19+'MIS-II RRBs'!F19</f>
        <v>49142.270000000004</v>
      </c>
    </row>
    <row r="20" spans="1:6" ht="20.100000000000001" customHeight="1" x14ac:dyDescent="0.25">
      <c r="A20" s="27" t="s">
        <v>27</v>
      </c>
      <c r="B20" s="8" t="s">
        <v>28</v>
      </c>
      <c r="C20" s="62">
        <f>'MIS-II Pub Sec Bk'!C20+'MIS-II Pvt Sec Bk'!C20+'MIS-II RRBs'!C20</f>
        <v>125</v>
      </c>
      <c r="D20" s="62">
        <f>'MIS-II Pub Sec Bk'!D20+'MIS-II Pvt Sec Bk'!D20+'MIS-II RRBs'!D20</f>
        <v>41108.339999999997</v>
      </c>
      <c r="E20" s="62">
        <f>'MIS-II Pub Sec Bk'!E20+'MIS-II Pvt Sec Bk'!E20+'MIS-II RRBs'!E20</f>
        <v>79</v>
      </c>
      <c r="F20" s="62">
        <f>'MIS-II Pub Sec Bk'!F20+'MIS-II Pvt Sec Bk'!F20+'MIS-II RRBs'!F20</f>
        <v>38068.639999999999</v>
      </c>
    </row>
    <row r="21" spans="1:6" ht="20.100000000000001" customHeight="1" x14ac:dyDescent="0.25">
      <c r="A21" s="27" t="s">
        <v>29</v>
      </c>
      <c r="B21" s="8" t="s">
        <v>30</v>
      </c>
      <c r="C21" s="62">
        <f>'MIS-II Pub Sec Bk'!C21+'MIS-II Pvt Sec Bk'!C21+'MIS-II RRBs'!C21</f>
        <v>10133</v>
      </c>
      <c r="D21" s="62">
        <f>'MIS-II Pub Sec Bk'!D21+'MIS-II Pvt Sec Bk'!D21+'MIS-II RRBs'!D21</f>
        <v>28236.94</v>
      </c>
      <c r="E21" s="62">
        <f>'MIS-II Pub Sec Bk'!E21+'MIS-II Pvt Sec Bk'!E21+'MIS-II RRBs'!E21</f>
        <v>43540</v>
      </c>
      <c r="F21" s="62">
        <f>'MIS-II Pub Sec Bk'!F21+'MIS-II Pvt Sec Bk'!F21+'MIS-II RRBs'!F21</f>
        <v>268542.42</v>
      </c>
    </row>
    <row r="22" spans="1:6" ht="20.100000000000001" customHeight="1" x14ac:dyDescent="0.25">
      <c r="A22" s="27" t="s">
        <v>31</v>
      </c>
      <c r="B22" s="8" t="s">
        <v>32</v>
      </c>
      <c r="C22" s="62">
        <f>'MIS-II Pub Sec Bk'!C22+'MIS-II Pvt Sec Bk'!C22+'MIS-II RRBs'!C22</f>
        <v>130813</v>
      </c>
      <c r="D22" s="62">
        <f>'MIS-II Pub Sec Bk'!D22+'MIS-II Pvt Sec Bk'!D22+'MIS-II RRBs'!D22</f>
        <v>949959.51</v>
      </c>
      <c r="E22" s="62">
        <f>'MIS-II Pub Sec Bk'!E22+'MIS-II Pvt Sec Bk'!E22+'MIS-II RRBs'!E22</f>
        <v>1131166</v>
      </c>
      <c r="F22" s="62">
        <f>'MIS-II Pub Sec Bk'!F22+'MIS-II Pvt Sec Bk'!F22+'MIS-II RRBs'!F22</f>
        <v>12811506.950000001</v>
      </c>
    </row>
    <row r="23" spans="1:6" ht="20.100000000000001" customHeight="1" x14ac:dyDescent="0.25">
      <c r="A23" s="27" t="s">
        <v>33</v>
      </c>
      <c r="B23" s="8" t="s">
        <v>34</v>
      </c>
      <c r="C23" s="62">
        <f>'MIS-II Pub Sec Bk'!C23+'MIS-II Pvt Sec Bk'!C23+'MIS-II RRBs'!C23</f>
        <v>59</v>
      </c>
      <c r="D23" s="62">
        <f>'MIS-II Pub Sec Bk'!D23+'MIS-II Pvt Sec Bk'!D23+'MIS-II RRBs'!D23</f>
        <v>22580.58</v>
      </c>
      <c r="E23" s="62">
        <f>'MIS-II Pub Sec Bk'!E23+'MIS-II Pvt Sec Bk'!E23+'MIS-II RRBs'!E23</f>
        <v>313</v>
      </c>
      <c r="F23" s="62">
        <f>'MIS-II Pub Sec Bk'!F23+'MIS-II Pvt Sec Bk'!F23+'MIS-II RRBs'!F23</f>
        <v>132935</v>
      </c>
    </row>
    <row r="24" spans="1:6" ht="20.100000000000001" customHeight="1" x14ac:dyDescent="0.25">
      <c r="A24" s="27" t="s">
        <v>35</v>
      </c>
      <c r="B24" s="8" t="s">
        <v>36</v>
      </c>
      <c r="C24" s="62">
        <f>'MIS-II Pub Sec Bk'!C24+'MIS-II Pvt Sec Bk'!C24+'MIS-II RRBs'!C24</f>
        <v>11924</v>
      </c>
      <c r="D24" s="62">
        <f>'MIS-II Pub Sec Bk'!D24+'MIS-II Pvt Sec Bk'!D24+'MIS-II RRBs'!D24</f>
        <v>102975.74</v>
      </c>
      <c r="E24" s="62">
        <f>'MIS-II Pub Sec Bk'!E24+'MIS-II Pvt Sec Bk'!E24+'MIS-II RRBs'!E24</f>
        <v>18706</v>
      </c>
      <c r="F24" s="62">
        <f>'MIS-II Pub Sec Bk'!F24+'MIS-II Pvt Sec Bk'!F24+'MIS-II RRBs'!F24</f>
        <v>167552.06000000003</v>
      </c>
    </row>
    <row r="25" spans="1:6" ht="20.100000000000001" customHeight="1" x14ac:dyDescent="0.25">
      <c r="A25" s="27" t="s">
        <v>37</v>
      </c>
      <c r="B25" s="8" t="s">
        <v>38</v>
      </c>
      <c r="C25" s="62">
        <f>'MIS-II Pub Sec Bk'!C25+'MIS-II Pvt Sec Bk'!C25+'MIS-II RRBs'!C25</f>
        <v>35772</v>
      </c>
      <c r="D25" s="62">
        <f>'MIS-II Pub Sec Bk'!D25+'MIS-II Pvt Sec Bk'!D25+'MIS-II RRBs'!D25</f>
        <v>57840.94</v>
      </c>
      <c r="E25" s="62">
        <f>'MIS-II Pub Sec Bk'!E25+'MIS-II Pvt Sec Bk'!E25+'MIS-II RRBs'!E25</f>
        <v>159642</v>
      </c>
      <c r="F25" s="62">
        <f>'MIS-II Pub Sec Bk'!F25+'MIS-II Pvt Sec Bk'!F25+'MIS-II RRBs'!F25</f>
        <v>96116.74</v>
      </c>
    </row>
    <row r="26" spans="1:6" ht="20.100000000000001" customHeight="1" x14ac:dyDescent="0.25">
      <c r="A26" s="18">
        <v>2</v>
      </c>
      <c r="B26" s="8" t="s">
        <v>72</v>
      </c>
      <c r="C26" s="61">
        <f>C11+C15+C20+C21+C22+C23+C24+C25</f>
        <v>2294978</v>
      </c>
      <c r="D26" s="61">
        <f>D11+D15+D20+D21+D22+D23+D24+D25</f>
        <v>33513015.310000002</v>
      </c>
      <c r="E26" s="61">
        <f>E11+E15+E20+E21+E22+E23+E24+E25</f>
        <v>6112228</v>
      </c>
      <c r="F26" s="61">
        <f>F11+F15+F20+F21+F22+F23+F24+F25</f>
        <v>58230174.70000001</v>
      </c>
    </row>
    <row r="27" spans="1:6" ht="20.100000000000001" customHeight="1" x14ac:dyDescent="0.25">
      <c r="A27" s="18">
        <v>3</v>
      </c>
      <c r="B27" s="15" t="s">
        <v>40</v>
      </c>
      <c r="C27" s="62">
        <f>'MIS-II Pub Sec Bk'!C27+'MIS-II Pvt Sec Bk'!C27+'MIS-II RRBs'!C27</f>
        <v>1448390</v>
      </c>
      <c r="D27" s="62">
        <f>'MIS-II Pub Sec Bk'!D27+'MIS-II Pvt Sec Bk'!D27+'MIS-II RRBs'!D27</f>
        <v>4309822.5200000005</v>
      </c>
      <c r="E27" s="62">
        <f>'MIS-II Pub Sec Bk'!E27+'MIS-II Pvt Sec Bk'!E27+'MIS-II RRBs'!E27</f>
        <v>3424940</v>
      </c>
      <c r="F27" s="62">
        <f>'MIS-II Pub Sec Bk'!F27+'MIS-II Pvt Sec Bk'!F27+'MIS-II RRBs'!F27</f>
        <v>8114174.370000001</v>
      </c>
    </row>
    <row r="28" spans="1:6" ht="20.100000000000001" customHeight="1" x14ac:dyDescent="0.25">
      <c r="A28" s="18">
        <v>4</v>
      </c>
      <c r="B28" s="14" t="s">
        <v>41</v>
      </c>
      <c r="C28" s="63"/>
      <c r="D28" s="63"/>
      <c r="E28" s="63"/>
      <c r="F28" s="66"/>
    </row>
    <row r="29" spans="1:6" ht="15.75" x14ac:dyDescent="0.25">
      <c r="A29" s="27" t="s">
        <v>42</v>
      </c>
      <c r="B29" s="8" t="s">
        <v>43</v>
      </c>
      <c r="C29" s="62">
        <f>'MIS-II Pub Sec Bk'!C29+'MIS-II Pvt Sec Bk'!C29+'MIS-II RRBs'!C29</f>
        <v>4814</v>
      </c>
      <c r="D29" s="62">
        <f>'MIS-II Pub Sec Bk'!D29+'MIS-II Pvt Sec Bk'!D29+'MIS-II RRBs'!D29</f>
        <v>296604.61</v>
      </c>
      <c r="E29" s="62">
        <f>'MIS-II Pub Sec Bk'!E29+'MIS-II Pvt Sec Bk'!E29+'MIS-II RRBs'!E29</f>
        <v>24335</v>
      </c>
      <c r="F29" s="62">
        <f>'MIS-II Pub Sec Bk'!F29+'MIS-II Pvt Sec Bk'!F29+'MIS-II RRBs'!F29</f>
        <v>364723.93000000005</v>
      </c>
    </row>
    <row r="30" spans="1:6" ht="20.100000000000001" customHeight="1" x14ac:dyDescent="0.25">
      <c r="A30" s="27" t="s">
        <v>44</v>
      </c>
      <c r="B30" s="8" t="s">
        <v>30</v>
      </c>
      <c r="C30" s="62">
        <f>'MIS-II Pub Sec Bk'!C30+'MIS-II Pvt Sec Bk'!C30+'MIS-II RRBs'!C30</f>
        <v>5248</v>
      </c>
      <c r="D30" s="62">
        <f>'MIS-II Pub Sec Bk'!D30+'MIS-II Pvt Sec Bk'!D30+'MIS-II RRBs'!D30</f>
        <v>71666.48</v>
      </c>
      <c r="E30" s="62">
        <f>'MIS-II Pub Sec Bk'!E30+'MIS-II Pvt Sec Bk'!E30+'MIS-II RRBs'!E30</f>
        <v>16938</v>
      </c>
      <c r="F30" s="62">
        <f>'MIS-II Pub Sec Bk'!F30+'MIS-II Pvt Sec Bk'!F30+'MIS-II RRBs'!F30</f>
        <v>404416.22000000003</v>
      </c>
    </row>
    <row r="31" spans="1:6" ht="20.100000000000001" customHeight="1" x14ac:dyDescent="0.25">
      <c r="A31" s="27" t="s">
        <v>45</v>
      </c>
      <c r="B31" s="8" t="s">
        <v>46</v>
      </c>
      <c r="C31" s="62">
        <f>'MIS-II Pub Sec Bk'!C31+'MIS-II Pvt Sec Bk'!C31+'MIS-II RRBs'!C31</f>
        <v>85425</v>
      </c>
      <c r="D31" s="62">
        <f>'MIS-II Pub Sec Bk'!D31+'MIS-II Pvt Sec Bk'!D31+'MIS-II RRBs'!D31</f>
        <v>1991963.6700000002</v>
      </c>
      <c r="E31" s="62">
        <f>'MIS-II Pub Sec Bk'!E31+'MIS-II Pvt Sec Bk'!E31+'MIS-II RRBs'!E31</f>
        <v>529924</v>
      </c>
      <c r="F31" s="62">
        <f>'MIS-II Pub Sec Bk'!F31+'MIS-II Pvt Sec Bk'!F31+'MIS-II RRBs'!F31</f>
        <v>12638081.449999999</v>
      </c>
    </row>
    <row r="32" spans="1:6" ht="20.100000000000001" customHeight="1" x14ac:dyDescent="0.25">
      <c r="A32" s="27" t="s">
        <v>47</v>
      </c>
      <c r="B32" s="8" t="s">
        <v>48</v>
      </c>
      <c r="C32" s="62">
        <f>'MIS-II Pub Sec Bk'!C32+'MIS-II Pvt Sec Bk'!C32+'MIS-II RRBs'!C32</f>
        <v>255921</v>
      </c>
      <c r="D32" s="62">
        <f>'MIS-II Pub Sec Bk'!D32+'MIS-II Pvt Sec Bk'!D32+'MIS-II RRBs'!D32</f>
        <v>992241.96</v>
      </c>
      <c r="E32" s="62">
        <f>'MIS-II Pub Sec Bk'!E32+'MIS-II Pvt Sec Bk'!E32+'MIS-II RRBs'!E32</f>
        <v>1947532</v>
      </c>
      <c r="F32" s="62">
        <f>'MIS-II Pub Sec Bk'!F32+'MIS-II Pvt Sec Bk'!F32+'MIS-II RRBs'!F32</f>
        <v>3788556.95</v>
      </c>
    </row>
    <row r="33" spans="1:8" ht="20.100000000000001" customHeight="1" x14ac:dyDescent="0.25">
      <c r="A33" s="27" t="s">
        <v>49</v>
      </c>
      <c r="B33" s="8" t="s">
        <v>38</v>
      </c>
      <c r="C33" s="62">
        <f>'MIS-II Pub Sec Bk'!C33+'MIS-II Pvt Sec Bk'!C33+'MIS-II RRBs'!C33</f>
        <v>2253388</v>
      </c>
      <c r="D33" s="62">
        <f>'MIS-II Pub Sec Bk'!D33+'MIS-II Pvt Sec Bk'!D33+'MIS-II RRBs'!D33</f>
        <v>28727499.259999998</v>
      </c>
      <c r="E33" s="62">
        <f>'MIS-II Pub Sec Bk'!E33+'MIS-II Pvt Sec Bk'!E33+'MIS-II RRBs'!E33</f>
        <v>7380781</v>
      </c>
      <c r="F33" s="62">
        <f>'MIS-II Pub Sec Bk'!F33+'MIS-II Pvt Sec Bk'!F33+'MIS-II RRBs'!F33</f>
        <v>41538230.600000001</v>
      </c>
    </row>
    <row r="34" spans="1:8" ht="20.100000000000001" customHeight="1" x14ac:dyDescent="0.25">
      <c r="A34" s="18">
        <v>5</v>
      </c>
      <c r="B34" s="8" t="s">
        <v>73</v>
      </c>
      <c r="C34" s="61">
        <f>C29+C30+C31+C32+C33</f>
        <v>2604796</v>
      </c>
      <c r="D34" s="61">
        <f>D29+D30+D31+D32+D33</f>
        <v>32079975.979999997</v>
      </c>
      <c r="E34" s="61">
        <f>E29+E30+E31+E32+E33</f>
        <v>9899510</v>
      </c>
      <c r="F34" s="61">
        <f>F29+F30+F31+F32+F33</f>
        <v>58734009.150000006</v>
      </c>
    </row>
    <row r="35" spans="1:8" s="40" customFormat="1" ht="20.100000000000001" customHeight="1" x14ac:dyDescent="0.2">
      <c r="A35" s="25"/>
      <c r="B35" s="41" t="s">
        <v>74</v>
      </c>
      <c r="C35" s="64">
        <f>C26+C34</f>
        <v>4899774</v>
      </c>
      <c r="D35" s="64">
        <f>D26+D34</f>
        <v>65592991.289999999</v>
      </c>
      <c r="E35" s="64">
        <f>E26+E34</f>
        <v>16011738</v>
      </c>
      <c r="F35" s="64">
        <f>F26+F34</f>
        <v>116964183.85000002</v>
      </c>
    </row>
    <row r="36" spans="1:8" ht="42" customHeight="1" x14ac:dyDescent="0.25">
      <c r="B36" s="68"/>
      <c r="C36" s="68"/>
      <c r="D36" s="68"/>
      <c r="E36" s="68"/>
      <c r="F36" s="68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</sheetData>
  <mergeCells count="11">
    <mergeCell ref="B36:F36"/>
    <mergeCell ref="A1:F1"/>
    <mergeCell ref="A7:F7"/>
    <mergeCell ref="A5:F5"/>
    <mergeCell ref="C8:D8"/>
    <mergeCell ref="E8:F8"/>
    <mergeCell ref="A4:F4"/>
    <mergeCell ref="A6:B6"/>
    <mergeCell ref="C6:F6"/>
    <mergeCell ref="A8:A9"/>
    <mergeCell ref="B8:B9"/>
  </mergeCells>
  <printOptions horizontalCentered="1" verticalCentered="1"/>
  <pageMargins left="0.78740157480314965" right="0.78740157480314965" top="0.78740157480314965" bottom="0.78740157480314965" header="0" footer="0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21</vt:i4>
      </vt:variant>
    </vt:vector>
  </HeadingPairs>
  <TitlesOfParts>
    <vt:vector size="42" baseType="lpstr">
      <vt:lpstr>MIS-I </vt:lpstr>
      <vt:lpstr>MIS-I PB+PV+RRB</vt:lpstr>
      <vt:lpstr>MIS-I Pub Sec Bk</vt:lpstr>
      <vt:lpstr>MIS-I Pvt Sec Bk</vt:lpstr>
      <vt:lpstr>MIS-I RRBs</vt:lpstr>
      <vt:lpstr>MIS-I Co-op. Bk</vt:lpstr>
      <vt:lpstr>MIS-I Finicial</vt:lpstr>
      <vt:lpstr>MIS-II</vt:lpstr>
      <vt:lpstr>MIS-II PB+PV+RRB</vt:lpstr>
      <vt:lpstr>MIS-II Pub Sec Bk</vt:lpstr>
      <vt:lpstr>MIS-II Pvt Sec Bk</vt:lpstr>
      <vt:lpstr>MIS-II RRBs</vt:lpstr>
      <vt:lpstr>MIS-II Co-op. Bk</vt:lpstr>
      <vt:lpstr>MIS-II Financial</vt:lpstr>
      <vt:lpstr>MIS-III</vt:lpstr>
      <vt:lpstr>MIS-III PB+PV+RRB</vt:lpstr>
      <vt:lpstr>MIS-III Pub Sec Bk</vt:lpstr>
      <vt:lpstr>MIS-III Pvt Sec Bk</vt:lpstr>
      <vt:lpstr>MIS-III RRBs</vt:lpstr>
      <vt:lpstr>MIS-III Co-op. Bk</vt:lpstr>
      <vt:lpstr>MIS-III Financial</vt:lpstr>
      <vt:lpstr>'MIS-I '!Print_Area</vt:lpstr>
      <vt:lpstr>'MIS-I Co-op. Bk'!Print_Area</vt:lpstr>
      <vt:lpstr>'MIS-I Finicial'!Print_Area</vt:lpstr>
      <vt:lpstr>'MIS-I PB+PV+RRB'!Print_Area</vt:lpstr>
      <vt:lpstr>'MIS-I Pub Sec Bk'!Print_Area</vt:lpstr>
      <vt:lpstr>'MIS-I Pvt Sec Bk'!Print_Area</vt:lpstr>
      <vt:lpstr>'MIS-I RRBs'!Print_Area</vt:lpstr>
      <vt:lpstr>'MIS-II'!Print_Area</vt:lpstr>
      <vt:lpstr>'MIS-II Co-op. Bk'!Print_Area</vt:lpstr>
      <vt:lpstr>'MIS-II Financial'!Print_Area</vt:lpstr>
      <vt:lpstr>'MIS-II PB+PV+RRB'!Print_Area</vt:lpstr>
      <vt:lpstr>'MIS-II Pub Sec Bk'!Print_Area</vt:lpstr>
      <vt:lpstr>'MIS-II Pvt Sec Bk'!Print_Area</vt:lpstr>
      <vt:lpstr>'MIS-II RRBs'!Print_Area</vt:lpstr>
      <vt:lpstr>'MIS-III'!Print_Area</vt:lpstr>
      <vt:lpstr>'MIS-III Co-op. Bk'!Print_Area</vt:lpstr>
      <vt:lpstr>'MIS-III Financial'!Print_Area</vt:lpstr>
      <vt:lpstr>'MIS-III PB+PV+RRB'!Print_Area</vt:lpstr>
      <vt:lpstr>'MIS-III Pub Sec Bk'!Print_Area</vt:lpstr>
      <vt:lpstr>'MIS-III Pvt Sec Bk'!Print_Area</vt:lpstr>
      <vt:lpstr>'MIS-III RRBs'!Print_Area</vt:lpstr>
    </vt:vector>
  </TitlesOfParts>
  <Company>RBI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Savan Manilal Patel</cp:lastModifiedBy>
  <cp:lastPrinted>2025-11-20T09:26:37Z</cp:lastPrinted>
  <dcterms:created xsi:type="dcterms:W3CDTF">2013-02-27T09:24:21Z</dcterms:created>
  <dcterms:modified xsi:type="dcterms:W3CDTF">2025-11-20T09:26:48Z</dcterms:modified>
</cp:coreProperties>
</file>